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И ДОКУМЕНТЫ\КОНТИНГЕНТ\Численность по укр\"/>
    </mc:Choice>
  </mc:AlternateContent>
  <bookViews>
    <workbookView xWindow="0" yWindow="0" windowWidth="28800" windowHeight="12330" firstSheet="3" activeTab="3"/>
  </bookViews>
  <sheets>
    <sheet name="1 кв " sheetId="47" state="hidden" r:id="rId1"/>
    <sheet name="2 кв (2)" sheetId="48" state="hidden" r:id="rId2"/>
    <sheet name="3 кв (2)" sheetId="49" state="hidden" r:id="rId3"/>
    <sheet name="1 кв" sheetId="46" r:id="rId4"/>
    <sheet name="2 кв " sheetId="50" r:id="rId5"/>
  </sheets>
  <definedNames>
    <definedName name="_xlnm.Print_Area" localSheetId="3">'1 кв'!$A$1:$M$193</definedName>
    <definedName name="_xlnm.Print_Area" localSheetId="0">'1 кв '!$A$1:$M$185</definedName>
    <definedName name="_xlnm.Print_Area" localSheetId="4">'2 кв '!$A$1:$M$193</definedName>
    <definedName name="_xlnm.Print_Area" localSheetId="1">'2 кв (2)'!$A$1:$M$185</definedName>
    <definedName name="_xlnm.Print_Area" localSheetId="2">'3 кв (2)'!$A$1:$M$193</definedName>
  </definedNames>
  <calcPr calcId="162913"/>
</workbook>
</file>

<file path=xl/calcChain.xml><?xml version="1.0" encoding="utf-8"?>
<calcChain xmlns="http://schemas.openxmlformats.org/spreadsheetml/2006/main">
  <c r="K162" i="50" l="1"/>
  <c r="K161" i="50"/>
  <c r="K161" i="46"/>
  <c r="I114" i="50"/>
  <c r="I115" i="50"/>
  <c r="H114" i="50"/>
  <c r="H115" i="50"/>
  <c r="M157" i="50" l="1"/>
  <c r="H190" i="46"/>
  <c r="I185" i="50"/>
  <c r="M156" i="46"/>
  <c r="E168" i="50"/>
  <c r="H185" i="50"/>
  <c r="G168" i="50"/>
  <c r="I168" i="50"/>
  <c r="G174" i="50"/>
  <c r="I174" i="50"/>
  <c r="C174" i="50"/>
  <c r="J152" i="50"/>
  <c r="K152" i="50" s="1"/>
  <c r="K143" i="50"/>
  <c r="C166" i="50" l="1"/>
  <c r="E169" i="50"/>
  <c r="D168" i="50"/>
  <c r="R6" i="50"/>
  <c r="N6" i="50"/>
  <c r="H113" i="50"/>
  <c r="M156" i="50"/>
  <c r="S6" i="50" l="1"/>
  <c r="I190" i="50" l="1"/>
  <c r="H190" i="50"/>
  <c r="C169" i="50"/>
  <c r="B164" i="50"/>
  <c r="H192" i="50" s="1"/>
  <c r="G156" i="50"/>
  <c r="F156" i="50"/>
  <c r="E156" i="50"/>
  <c r="E159" i="50" s="1"/>
  <c r="D156" i="50"/>
  <c r="D159" i="50" s="1"/>
  <c r="C156" i="50"/>
  <c r="C159" i="50" s="1"/>
  <c r="H155" i="50"/>
  <c r="I154" i="50"/>
  <c r="H154" i="50"/>
  <c r="I153" i="50"/>
  <c r="H153" i="50"/>
  <c r="I152" i="50"/>
  <c r="H152" i="50"/>
  <c r="I149" i="50"/>
  <c r="H149" i="50"/>
  <c r="I148" i="50"/>
  <c r="H148" i="50"/>
  <c r="I147" i="50"/>
  <c r="H147" i="50"/>
  <c r="H146" i="50"/>
  <c r="I145" i="50"/>
  <c r="H145" i="50"/>
  <c r="I144" i="50"/>
  <c r="H144" i="50"/>
  <c r="L143" i="50"/>
  <c r="I143" i="50"/>
  <c r="H143" i="50"/>
  <c r="H141" i="50"/>
  <c r="K138" i="50" s="1"/>
  <c r="J138" i="50" s="1"/>
  <c r="I140" i="50"/>
  <c r="H140" i="50"/>
  <c r="H139" i="50"/>
  <c r="L138" i="50"/>
  <c r="I138" i="50"/>
  <c r="H138" i="50"/>
  <c r="I135" i="50"/>
  <c r="H135" i="50"/>
  <c r="H134" i="50"/>
  <c r="H133" i="50"/>
  <c r="H132" i="50"/>
  <c r="H131" i="50"/>
  <c r="I130" i="50"/>
  <c r="H130" i="50"/>
  <c r="I129" i="50"/>
  <c r="H129" i="50"/>
  <c r="J127" i="50"/>
  <c r="K127" i="50" s="1"/>
  <c r="I127" i="50"/>
  <c r="K124" i="50"/>
  <c r="J124" i="50" s="1"/>
  <c r="H122" i="50"/>
  <c r="K122" i="50" s="1"/>
  <c r="I120" i="50"/>
  <c r="H120" i="50"/>
  <c r="I119" i="50"/>
  <c r="H119" i="50"/>
  <c r="K117" i="50"/>
  <c r="J117" i="50" s="1"/>
  <c r="I117" i="50"/>
  <c r="H117" i="50"/>
  <c r="I113" i="50"/>
  <c r="I112" i="50"/>
  <c r="H112" i="50"/>
  <c r="I111" i="50"/>
  <c r="H111" i="50"/>
  <c r="I110" i="50"/>
  <c r="H110" i="50"/>
  <c r="I109" i="50"/>
  <c r="H109" i="50"/>
  <c r="I108" i="50"/>
  <c r="H108" i="50"/>
  <c r="I107" i="50"/>
  <c r="H107" i="50"/>
  <c r="I106" i="50"/>
  <c r="H106" i="50"/>
  <c r="I105" i="50"/>
  <c r="H105" i="50"/>
  <c r="I104" i="50"/>
  <c r="H104" i="50"/>
  <c r="I103" i="50"/>
  <c r="H103" i="50"/>
  <c r="H102" i="50"/>
  <c r="H101" i="50"/>
  <c r="I100" i="50"/>
  <c r="H100" i="50"/>
  <c r="H99" i="50"/>
  <c r="I97" i="50"/>
  <c r="H97" i="50"/>
  <c r="L96" i="50"/>
  <c r="J96" i="50" s="1"/>
  <c r="K96" i="50"/>
  <c r="H94" i="50"/>
  <c r="H93" i="50"/>
  <c r="H90" i="50"/>
  <c r="H89" i="50"/>
  <c r="H87" i="50"/>
  <c r="H86" i="50"/>
  <c r="I85" i="50"/>
  <c r="H85" i="50"/>
  <c r="I84" i="50"/>
  <c r="H84" i="50"/>
  <c r="I82" i="50"/>
  <c r="H82" i="50"/>
  <c r="I81" i="50"/>
  <c r="H81" i="50"/>
  <c r="I80" i="50"/>
  <c r="H80" i="50"/>
  <c r="J79" i="50"/>
  <c r="K79" i="50" s="1"/>
  <c r="H79" i="50"/>
  <c r="J77" i="50"/>
  <c r="K77" i="50" s="1"/>
  <c r="H75" i="50"/>
  <c r="H74" i="50"/>
  <c r="H73" i="50"/>
  <c r="H71" i="50"/>
  <c r="K71" i="50" s="1"/>
  <c r="J71" i="50" s="1"/>
  <c r="I69" i="50"/>
  <c r="H69" i="50"/>
  <c r="I68" i="50"/>
  <c r="H68" i="50"/>
  <c r="I67" i="50"/>
  <c r="H67" i="50"/>
  <c r="I66" i="50"/>
  <c r="H66" i="50"/>
  <c r="I65" i="50"/>
  <c r="H65" i="50"/>
  <c r="I64" i="50"/>
  <c r="H64" i="50"/>
  <c r="I63" i="50"/>
  <c r="H63" i="50"/>
  <c r="K63" i="50" s="1"/>
  <c r="I61" i="50"/>
  <c r="H61" i="50"/>
  <c r="H60" i="50"/>
  <c r="I59" i="50"/>
  <c r="H59" i="50"/>
  <c r="I58" i="50"/>
  <c r="H58" i="50"/>
  <c r="I57" i="50"/>
  <c r="H57" i="50"/>
  <c r="H56" i="50"/>
  <c r="H54" i="50"/>
  <c r="K54" i="50" s="1"/>
  <c r="H52" i="50"/>
  <c r="K52" i="50" s="1"/>
  <c r="I50" i="50"/>
  <c r="H50" i="50"/>
  <c r="I49" i="50"/>
  <c r="H49" i="50"/>
  <c r="I48" i="50"/>
  <c r="H48" i="50"/>
  <c r="I47" i="50"/>
  <c r="H47" i="50"/>
  <c r="I46" i="50"/>
  <c r="H46" i="50"/>
  <c r="I45" i="50"/>
  <c r="I44" i="50"/>
  <c r="H44" i="50"/>
  <c r="I43" i="50"/>
  <c r="H43" i="50"/>
  <c r="I42" i="50"/>
  <c r="H42" i="50"/>
  <c r="I41" i="50"/>
  <c r="H41" i="50"/>
  <c r="H40" i="50"/>
  <c r="I39" i="50"/>
  <c r="H39" i="50"/>
  <c r="I37" i="50"/>
  <c r="H37" i="50"/>
  <c r="I36" i="50"/>
  <c r="H36" i="50"/>
  <c r="I35" i="50"/>
  <c r="H35" i="50"/>
  <c r="I34" i="50"/>
  <c r="H34" i="50"/>
  <c r="H33" i="50"/>
  <c r="I33" i="50" s="1"/>
  <c r="H32" i="50"/>
  <c r="I31" i="50"/>
  <c r="H31" i="50"/>
  <c r="I30" i="50"/>
  <c r="H30" i="50"/>
  <c r="I29" i="50"/>
  <c r="H29" i="50"/>
  <c r="I28" i="50"/>
  <c r="H28" i="50"/>
  <c r="I27" i="50"/>
  <c r="H27" i="50"/>
  <c r="I26" i="50"/>
  <c r="H26" i="50"/>
  <c r="I25" i="50"/>
  <c r="H25" i="50"/>
  <c r="H24" i="50"/>
  <c r="H22" i="50"/>
  <c r="H21" i="50"/>
  <c r="H20" i="50"/>
  <c r="I20" i="50" s="1"/>
  <c r="H19" i="50"/>
  <c r="I19" i="50" s="1"/>
  <c r="H16" i="50"/>
  <c r="H15" i="50"/>
  <c r="I15" i="50" s="1"/>
  <c r="H14" i="50"/>
  <c r="G11" i="50"/>
  <c r="F11" i="50"/>
  <c r="E11" i="50"/>
  <c r="D11" i="50"/>
  <c r="D160" i="50" s="1"/>
  <c r="C11" i="50"/>
  <c r="C160" i="50" s="1"/>
  <c r="I10" i="50"/>
  <c r="H10" i="50"/>
  <c r="K9" i="50"/>
  <c r="I9" i="50"/>
  <c r="H9" i="50"/>
  <c r="I7" i="50"/>
  <c r="H7" i="50"/>
  <c r="J7" i="50" s="1"/>
  <c r="L99" i="50" l="1"/>
  <c r="J99" i="50" s="1"/>
  <c r="I11" i="50"/>
  <c r="L119" i="50"/>
  <c r="J119" i="50" s="1"/>
  <c r="J122" i="50"/>
  <c r="H11" i="50"/>
  <c r="H160" i="50" s="1"/>
  <c r="K24" i="50"/>
  <c r="J9" i="50"/>
  <c r="L39" i="50"/>
  <c r="E181" i="50" s="1"/>
  <c r="G159" i="50"/>
  <c r="J19" i="50"/>
  <c r="K19" i="50" s="1"/>
  <c r="K129" i="50"/>
  <c r="J143" i="50"/>
  <c r="J129" i="50"/>
  <c r="K99" i="50"/>
  <c r="C175" i="50"/>
  <c r="K93" i="50"/>
  <c r="J93" i="50" s="1"/>
  <c r="K84" i="50"/>
  <c r="J84" i="50" s="1"/>
  <c r="O6" i="50" s="1"/>
  <c r="L63" i="50"/>
  <c r="K56" i="50"/>
  <c r="J56" i="50" s="1"/>
  <c r="K39" i="50"/>
  <c r="C181" i="50" s="1"/>
  <c r="C179" i="50" s="1"/>
  <c r="C162" i="50"/>
  <c r="J52" i="50"/>
  <c r="K160" i="50"/>
  <c r="I160" i="50"/>
  <c r="J14" i="50"/>
  <c r="H156" i="50"/>
  <c r="H159" i="50" s="1"/>
  <c r="L24" i="50"/>
  <c r="D162" i="50"/>
  <c r="F159" i="50"/>
  <c r="D169" i="50"/>
  <c r="J184" i="50"/>
  <c r="K7" i="50"/>
  <c r="K11" i="50" s="1"/>
  <c r="J11" i="50"/>
  <c r="J159" i="50" s="1"/>
  <c r="J162" i="50" s="1"/>
  <c r="I156" i="50"/>
  <c r="J54" i="50"/>
  <c r="J73" i="50"/>
  <c r="K73" i="50" s="1"/>
  <c r="I190" i="46"/>
  <c r="K124" i="46"/>
  <c r="J124" i="46" s="1"/>
  <c r="K96" i="46"/>
  <c r="H24" i="46"/>
  <c r="H16" i="46"/>
  <c r="J127" i="46"/>
  <c r="K127" i="46" s="1"/>
  <c r="I159" i="50" l="1"/>
  <c r="I162" i="50" s="1"/>
  <c r="M159" i="50"/>
  <c r="H162" i="50"/>
  <c r="C182" i="50"/>
  <c r="E175" i="50"/>
  <c r="H167" i="50"/>
  <c r="G169" i="50"/>
  <c r="J63" i="50"/>
  <c r="E174" i="50"/>
  <c r="C172" i="50" s="1"/>
  <c r="J39" i="50"/>
  <c r="L156" i="50"/>
  <c r="L159" i="50" s="1"/>
  <c r="L162" i="50" s="1"/>
  <c r="P6" i="50"/>
  <c r="G175" i="50"/>
  <c r="H172" i="50"/>
  <c r="K14" i="50"/>
  <c r="K156" i="50" s="1"/>
  <c r="K159" i="50" s="1"/>
  <c r="J24" i="50"/>
  <c r="J188" i="50"/>
  <c r="K184" i="50"/>
  <c r="C169" i="46"/>
  <c r="B164" i="46"/>
  <c r="H192" i="46" s="1"/>
  <c r="G156" i="46"/>
  <c r="F156" i="46"/>
  <c r="E156" i="46"/>
  <c r="D156" i="46"/>
  <c r="D159" i="46" s="1"/>
  <c r="C156" i="46"/>
  <c r="C159" i="46" s="1"/>
  <c r="H155" i="46"/>
  <c r="I154" i="46"/>
  <c r="H154" i="46"/>
  <c r="I153" i="46"/>
  <c r="H153" i="46"/>
  <c r="I152" i="46"/>
  <c r="H152" i="46"/>
  <c r="I149" i="46"/>
  <c r="H149" i="46"/>
  <c r="I148" i="46"/>
  <c r="H148" i="46"/>
  <c r="I147" i="46"/>
  <c r="H147" i="46"/>
  <c r="H146" i="46"/>
  <c r="I145" i="46"/>
  <c r="H145" i="46"/>
  <c r="I144" i="46"/>
  <c r="H144" i="46"/>
  <c r="L143" i="46"/>
  <c r="I143" i="46"/>
  <c r="H143" i="46"/>
  <c r="H141" i="46"/>
  <c r="I140" i="46"/>
  <c r="H140" i="46"/>
  <c r="L138" i="46" s="1"/>
  <c r="H139" i="46"/>
  <c r="I138" i="46"/>
  <c r="H138" i="46"/>
  <c r="I135" i="46"/>
  <c r="H135" i="46"/>
  <c r="H134" i="46"/>
  <c r="H133" i="46"/>
  <c r="H132" i="46"/>
  <c r="H131" i="46"/>
  <c r="I130" i="46"/>
  <c r="H130" i="46"/>
  <c r="I129" i="46"/>
  <c r="H129" i="46"/>
  <c r="I127" i="46"/>
  <c r="H122" i="46"/>
  <c r="K122" i="46" s="1"/>
  <c r="I120" i="46"/>
  <c r="H120" i="46"/>
  <c r="I119" i="46"/>
  <c r="H119" i="46"/>
  <c r="I117" i="46"/>
  <c r="H117" i="46"/>
  <c r="K117" i="46" s="1"/>
  <c r="J117" i="46" s="1"/>
  <c r="H115" i="46"/>
  <c r="H114" i="46"/>
  <c r="I113" i="46"/>
  <c r="H113" i="46"/>
  <c r="I112" i="46"/>
  <c r="H112" i="46"/>
  <c r="I111" i="46"/>
  <c r="H111" i="46"/>
  <c r="I110" i="46"/>
  <c r="H110" i="46"/>
  <c r="I109" i="46"/>
  <c r="H109" i="46"/>
  <c r="I108" i="46"/>
  <c r="H108" i="46"/>
  <c r="I107" i="46"/>
  <c r="H107" i="46"/>
  <c r="I106" i="46"/>
  <c r="H106" i="46"/>
  <c r="I105" i="46"/>
  <c r="H105" i="46"/>
  <c r="I104" i="46"/>
  <c r="H104" i="46"/>
  <c r="I103" i="46"/>
  <c r="H103" i="46"/>
  <c r="H102" i="46"/>
  <c r="H101" i="46"/>
  <c r="I100" i="46"/>
  <c r="H100" i="46"/>
  <c r="H99" i="46"/>
  <c r="I97" i="46"/>
  <c r="L96" i="46" s="1"/>
  <c r="J96" i="46" s="1"/>
  <c r="H97" i="46"/>
  <c r="H94" i="46"/>
  <c r="H93" i="46"/>
  <c r="H90" i="46"/>
  <c r="H89" i="46"/>
  <c r="H87" i="46"/>
  <c r="H86" i="46"/>
  <c r="I85" i="46"/>
  <c r="H85" i="46"/>
  <c r="I84" i="46"/>
  <c r="H84" i="46"/>
  <c r="I82" i="46"/>
  <c r="H82" i="46"/>
  <c r="I81" i="46"/>
  <c r="H81" i="46"/>
  <c r="I80" i="46"/>
  <c r="H80" i="46"/>
  <c r="H79" i="46"/>
  <c r="J77" i="46"/>
  <c r="K77" i="46" s="1"/>
  <c r="H75" i="46"/>
  <c r="H74" i="46"/>
  <c r="H73" i="46"/>
  <c r="H71" i="46"/>
  <c r="K71" i="46" s="1"/>
  <c r="J71" i="46" s="1"/>
  <c r="I69" i="46"/>
  <c r="H69" i="46"/>
  <c r="I68" i="46"/>
  <c r="H68" i="46"/>
  <c r="I67" i="46"/>
  <c r="H67" i="46"/>
  <c r="I66" i="46"/>
  <c r="H66" i="46"/>
  <c r="I65" i="46"/>
  <c r="H65" i="46"/>
  <c r="I64" i="46"/>
  <c r="H64" i="46"/>
  <c r="I63" i="46"/>
  <c r="H63" i="46"/>
  <c r="K63" i="46" s="1"/>
  <c r="I61" i="46"/>
  <c r="H61" i="46"/>
  <c r="H60" i="46"/>
  <c r="I59" i="46"/>
  <c r="H59" i="46"/>
  <c r="I58" i="46"/>
  <c r="H58" i="46"/>
  <c r="I57" i="46"/>
  <c r="H57" i="46"/>
  <c r="H56" i="46"/>
  <c r="H54" i="46"/>
  <c r="K54" i="46" s="1"/>
  <c r="J54" i="46" s="1"/>
  <c r="H52" i="46"/>
  <c r="K52" i="46" s="1"/>
  <c r="J52" i="46" s="1"/>
  <c r="I50" i="46"/>
  <c r="H50" i="46"/>
  <c r="I49" i="46"/>
  <c r="H49" i="46"/>
  <c r="I48" i="46"/>
  <c r="H48" i="46"/>
  <c r="I47" i="46"/>
  <c r="H47" i="46"/>
  <c r="I46" i="46"/>
  <c r="H46" i="46"/>
  <c r="I45" i="46"/>
  <c r="I44" i="46"/>
  <c r="H44" i="46"/>
  <c r="I43" i="46"/>
  <c r="H43" i="46"/>
  <c r="I42" i="46"/>
  <c r="H42" i="46"/>
  <c r="I41" i="46"/>
  <c r="H41" i="46"/>
  <c r="H40" i="46"/>
  <c r="I39" i="46"/>
  <c r="H39" i="46"/>
  <c r="I37" i="46"/>
  <c r="H37" i="46"/>
  <c r="I36" i="46"/>
  <c r="H36" i="46"/>
  <c r="I35" i="46"/>
  <c r="H35" i="46"/>
  <c r="I34" i="46"/>
  <c r="H34" i="46"/>
  <c r="H33" i="46"/>
  <c r="I33" i="46" s="1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H22" i="46"/>
  <c r="H21" i="46"/>
  <c r="H20" i="46"/>
  <c r="I20" i="46" s="1"/>
  <c r="I19" i="46"/>
  <c r="H19" i="46"/>
  <c r="H15" i="46"/>
  <c r="H14" i="46"/>
  <c r="G11" i="46"/>
  <c r="F11" i="46"/>
  <c r="E11" i="46"/>
  <c r="D11" i="46"/>
  <c r="D160" i="46" s="1"/>
  <c r="C11" i="46"/>
  <c r="C160" i="46" s="1"/>
  <c r="I10" i="46"/>
  <c r="H10" i="46"/>
  <c r="J9" i="46"/>
  <c r="I9" i="46"/>
  <c r="H9" i="46"/>
  <c r="I7" i="46"/>
  <c r="H7" i="46"/>
  <c r="H11" i="46" s="1"/>
  <c r="H160" i="46" s="1"/>
  <c r="H192" i="49"/>
  <c r="C169" i="49"/>
  <c r="B164" i="49"/>
  <c r="N156" i="49"/>
  <c r="G156" i="49"/>
  <c r="F156" i="49"/>
  <c r="E156" i="49"/>
  <c r="D156" i="49"/>
  <c r="D159" i="49" s="1"/>
  <c r="C156" i="49"/>
  <c r="C159" i="49" s="1"/>
  <c r="H155" i="49"/>
  <c r="I154" i="49"/>
  <c r="H154" i="49"/>
  <c r="I153" i="49"/>
  <c r="H153" i="49"/>
  <c r="I152" i="49"/>
  <c r="H152" i="49"/>
  <c r="J152" i="49" s="1"/>
  <c r="I149" i="49"/>
  <c r="H149" i="49"/>
  <c r="I148" i="49"/>
  <c r="H148" i="49"/>
  <c r="I147" i="49"/>
  <c r="H147" i="49"/>
  <c r="H146" i="49"/>
  <c r="I145" i="49"/>
  <c r="H145" i="49"/>
  <c r="I144" i="49"/>
  <c r="H144" i="49"/>
  <c r="L143" i="49"/>
  <c r="I143" i="49"/>
  <c r="H143" i="49"/>
  <c r="H141" i="49"/>
  <c r="I141" i="49" s="1"/>
  <c r="I140" i="49"/>
  <c r="H140" i="49"/>
  <c r="I139" i="49"/>
  <c r="H139" i="49"/>
  <c r="K138" i="49" s="1"/>
  <c r="L138" i="49"/>
  <c r="I168" i="49" s="1"/>
  <c r="I138" i="49"/>
  <c r="H138" i="49"/>
  <c r="I135" i="49"/>
  <c r="H135" i="49"/>
  <c r="H134" i="49"/>
  <c r="H133" i="49"/>
  <c r="H132" i="49"/>
  <c r="H131" i="49"/>
  <c r="I130" i="49"/>
  <c r="H130" i="49"/>
  <c r="I129" i="49"/>
  <c r="H129" i="49"/>
  <c r="J127" i="49"/>
  <c r="K127" i="49" s="1"/>
  <c r="I127" i="49"/>
  <c r="M125" i="49"/>
  <c r="K124" i="49"/>
  <c r="J124" i="49" s="1"/>
  <c r="J122" i="49"/>
  <c r="H122" i="49"/>
  <c r="K122" i="49" s="1"/>
  <c r="I120" i="49"/>
  <c r="L119" i="49" s="1"/>
  <c r="J119" i="49" s="1"/>
  <c r="H120" i="49"/>
  <c r="I119" i="49"/>
  <c r="H119" i="49"/>
  <c r="K117" i="49"/>
  <c r="J117" i="49" s="1"/>
  <c r="I117" i="49"/>
  <c r="H117" i="49"/>
  <c r="H115" i="49"/>
  <c r="I114" i="49"/>
  <c r="L99" i="49" s="1"/>
  <c r="H114" i="49"/>
  <c r="I113" i="49"/>
  <c r="H113" i="49"/>
  <c r="I112" i="49"/>
  <c r="H112" i="49"/>
  <c r="I111" i="49"/>
  <c r="H111" i="49"/>
  <c r="I110" i="49"/>
  <c r="H110" i="49"/>
  <c r="I109" i="49"/>
  <c r="H109" i="49"/>
  <c r="I108" i="49"/>
  <c r="H108" i="49"/>
  <c r="I107" i="49"/>
  <c r="H107" i="49"/>
  <c r="I106" i="49"/>
  <c r="H106" i="49"/>
  <c r="I105" i="49"/>
  <c r="H105" i="49"/>
  <c r="I104" i="49"/>
  <c r="H104" i="49"/>
  <c r="I103" i="49"/>
  <c r="H103" i="49"/>
  <c r="H102" i="49"/>
  <c r="H101" i="49"/>
  <c r="I100" i="49"/>
  <c r="H100" i="49"/>
  <c r="M99" i="49"/>
  <c r="H99" i="49"/>
  <c r="I97" i="49"/>
  <c r="L96" i="49" s="1"/>
  <c r="H97" i="49"/>
  <c r="K96" i="49"/>
  <c r="H94" i="49"/>
  <c r="K93" i="49"/>
  <c r="J93" i="49" s="1"/>
  <c r="H93" i="49"/>
  <c r="H90" i="49"/>
  <c r="H89" i="49"/>
  <c r="H87" i="49"/>
  <c r="H86" i="49"/>
  <c r="I85" i="49"/>
  <c r="H85" i="49"/>
  <c r="I84" i="49"/>
  <c r="H84" i="49"/>
  <c r="I82" i="49"/>
  <c r="H82" i="49"/>
  <c r="I81" i="49"/>
  <c r="H81" i="49"/>
  <c r="I80" i="49"/>
  <c r="H80" i="49"/>
  <c r="H79" i="49"/>
  <c r="J77" i="49"/>
  <c r="K77" i="49" s="1"/>
  <c r="H75" i="49"/>
  <c r="M74" i="49"/>
  <c r="H74" i="49"/>
  <c r="H73" i="49"/>
  <c r="M72" i="49"/>
  <c r="H71" i="49"/>
  <c r="J71" i="49" s="1"/>
  <c r="I69" i="49"/>
  <c r="H69" i="49"/>
  <c r="I68" i="49"/>
  <c r="H68" i="49"/>
  <c r="I67" i="49"/>
  <c r="H67" i="49"/>
  <c r="I66" i="49"/>
  <c r="H66" i="49"/>
  <c r="I65" i="49"/>
  <c r="H65" i="49"/>
  <c r="I64" i="49"/>
  <c r="H64" i="49"/>
  <c r="I63" i="49"/>
  <c r="H63" i="49"/>
  <c r="K63" i="49" s="1"/>
  <c r="C175" i="49" s="1"/>
  <c r="I61" i="49"/>
  <c r="H61" i="49"/>
  <c r="H60" i="49"/>
  <c r="I59" i="49"/>
  <c r="H59" i="49"/>
  <c r="I58" i="49"/>
  <c r="H58" i="49"/>
  <c r="I57" i="49"/>
  <c r="H57" i="49"/>
  <c r="H56" i="49"/>
  <c r="M55" i="49"/>
  <c r="H54" i="49"/>
  <c r="K54" i="49" s="1"/>
  <c r="K52" i="49"/>
  <c r="I52" i="49"/>
  <c r="H52" i="49"/>
  <c r="I50" i="49"/>
  <c r="H50" i="49"/>
  <c r="I49" i="49"/>
  <c r="H49" i="49"/>
  <c r="I48" i="49"/>
  <c r="H48" i="49"/>
  <c r="I47" i="49"/>
  <c r="H47" i="49"/>
  <c r="I46" i="49"/>
  <c r="H46" i="49"/>
  <c r="I45" i="49"/>
  <c r="I44" i="49"/>
  <c r="H44" i="49"/>
  <c r="I43" i="49"/>
  <c r="H43" i="49"/>
  <c r="I42" i="49"/>
  <c r="H42" i="49"/>
  <c r="I41" i="49"/>
  <c r="H41" i="49"/>
  <c r="H40" i="49"/>
  <c r="I39" i="49"/>
  <c r="H39" i="49"/>
  <c r="I37" i="49"/>
  <c r="H37" i="49"/>
  <c r="I36" i="49"/>
  <c r="H36" i="49"/>
  <c r="I35" i="49"/>
  <c r="H35" i="49"/>
  <c r="I34" i="49"/>
  <c r="H34" i="49"/>
  <c r="I33" i="49"/>
  <c r="H33" i="49"/>
  <c r="I32" i="49"/>
  <c r="H32" i="49"/>
  <c r="I31" i="49"/>
  <c r="H31" i="49"/>
  <c r="I30" i="49"/>
  <c r="H30" i="49"/>
  <c r="I29" i="49"/>
  <c r="H29" i="49"/>
  <c r="I28" i="49"/>
  <c r="H28" i="49"/>
  <c r="I27" i="49"/>
  <c r="H27" i="49"/>
  <c r="I26" i="49"/>
  <c r="M25" i="49" s="1"/>
  <c r="H26" i="49"/>
  <c r="I25" i="49"/>
  <c r="H25" i="49"/>
  <c r="L24" i="49" s="1"/>
  <c r="H24" i="49"/>
  <c r="H22" i="49"/>
  <c r="H21" i="49"/>
  <c r="H20" i="49"/>
  <c r="I20" i="49" s="1"/>
  <c r="H19" i="49"/>
  <c r="I15" i="49"/>
  <c r="M15" i="49" s="1"/>
  <c r="H15" i="49"/>
  <c r="H14" i="49"/>
  <c r="J14" i="49" s="1"/>
  <c r="K14" i="49" s="1"/>
  <c r="G11" i="49"/>
  <c r="F11" i="49"/>
  <c r="E11" i="49"/>
  <c r="D11" i="49"/>
  <c r="D160" i="49" s="1"/>
  <c r="C11" i="49"/>
  <c r="C160" i="49" s="1"/>
  <c r="C162" i="49" s="1"/>
  <c r="I10" i="49"/>
  <c r="H10" i="49"/>
  <c r="I9" i="49"/>
  <c r="H9" i="49"/>
  <c r="K9" i="49" s="1"/>
  <c r="I7" i="49"/>
  <c r="H7" i="49"/>
  <c r="P6" i="49"/>
  <c r="C161" i="48"/>
  <c r="B156" i="48"/>
  <c r="C151" i="48"/>
  <c r="C154" i="48" s="1"/>
  <c r="G148" i="48"/>
  <c r="G151" i="48" s="1"/>
  <c r="G154" i="48" s="1"/>
  <c r="F148" i="48"/>
  <c r="E148" i="48"/>
  <c r="D148" i="48"/>
  <c r="D151" i="48" s="1"/>
  <c r="D154" i="48" s="1"/>
  <c r="C148" i="48"/>
  <c r="H146" i="48"/>
  <c r="I145" i="48"/>
  <c r="H145" i="48"/>
  <c r="I144" i="48"/>
  <c r="H144" i="48"/>
  <c r="J144" i="48" s="1"/>
  <c r="I141" i="48"/>
  <c r="H141" i="48"/>
  <c r="I140" i="48"/>
  <c r="H140" i="48"/>
  <c r="H139" i="48"/>
  <c r="K139" i="48" s="1"/>
  <c r="J139" i="48" s="1"/>
  <c r="I137" i="48"/>
  <c r="H137" i="48"/>
  <c r="I136" i="48"/>
  <c r="H136" i="48"/>
  <c r="L135" i="48" s="1"/>
  <c r="I160" i="48" s="1"/>
  <c r="I135" i="48"/>
  <c r="H135" i="48"/>
  <c r="K135" i="48" s="1"/>
  <c r="I130" i="48"/>
  <c r="H130" i="48"/>
  <c r="H129" i="48"/>
  <c r="H128" i="48"/>
  <c r="H127" i="48"/>
  <c r="H126" i="48"/>
  <c r="J126" i="48" s="1"/>
  <c r="J123" i="48"/>
  <c r="K123" i="48" s="1"/>
  <c r="I123" i="48"/>
  <c r="H121" i="48"/>
  <c r="K119" i="48" s="1"/>
  <c r="J119" i="48" s="1"/>
  <c r="M119" i="48"/>
  <c r="H117" i="48"/>
  <c r="M116" i="48"/>
  <c r="H116" i="48"/>
  <c r="K116" i="48" s="1"/>
  <c r="I114" i="48"/>
  <c r="H114" i="48"/>
  <c r="I113" i="48"/>
  <c r="L113" i="48" s="1"/>
  <c r="J113" i="48" s="1"/>
  <c r="H113" i="48"/>
  <c r="H111" i="48"/>
  <c r="I110" i="48"/>
  <c r="K110" i="48" s="1"/>
  <c r="J110" i="48" s="1"/>
  <c r="H110" i="48"/>
  <c r="I108" i="48"/>
  <c r="H108" i="48"/>
  <c r="I107" i="48"/>
  <c r="H107" i="48"/>
  <c r="H106" i="48"/>
  <c r="I105" i="48"/>
  <c r="H105" i="48"/>
  <c r="I104" i="48"/>
  <c r="H104" i="48"/>
  <c r="I103" i="48"/>
  <c r="H103" i="48"/>
  <c r="I102" i="48"/>
  <c r="H102" i="48"/>
  <c r="I101" i="48"/>
  <c r="H101" i="48"/>
  <c r="I100" i="48"/>
  <c r="H100" i="48"/>
  <c r="I99" i="48"/>
  <c r="H99" i="48"/>
  <c r="I98" i="48"/>
  <c r="H98" i="48"/>
  <c r="I97" i="48"/>
  <c r="H97" i="48"/>
  <c r="I96" i="48"/>
  <c r="H96" i="48"/>
  <c r="I95" i="48"/>
  <c r="H95" i="48"/>
  <c r="I93" i="48"/>
  <c r="H93" i="48"/>
  <c r="K90" i="48" s="1"/>
  <c r="H92" i="48"/>
  <c r="I91" i="48"/>
  <c r="L90" i="48" s="1"/>
  <c r="H91" i="48"/>
  <c r="K88" i="48"/>
  <c r="J88" i="48" s="1"/>
  <c r="H84" i="48"/>
  <c r="K83" i="48" s="1"/>
  <c r="J83" i="48" s="1"/>
  <c r="M83" i="48"/>
  <c r="L83" i="48"/>
  <c r="H83" i="48"/>
  <c r="H81" i="48"/>
  <c r="H79" i="48"/>
  <c r="H78" i="48"/>
  <c r="H76" i="48"/>
  <c r="M75" i="48"/>
  <c r="H75" i="48"/>
  <c r="I73" i="48"/>
  <c r="H73" i="48"/>
  <c r="H72" i="48"/>
  <c r="I70" i="48"/>
  <c r="H70" i="48"/>
  <c r="I69" i="48"/>
  <c r="H69" i="48"/>
  <c r="I68" i="48"/>
  <c r="H68" i="48"/>
  <c r="I67" i="48"/>
  <c r="H67" i="48"/>
  <c r="J67" i="48" s="1"/>
  <c r="J64" i="48"/>
  <c r="K64" i="48" s="1"/>
  <c r="H62" i="48"/>
  <c r="M61" i="48"/>
  <c r="J61" i="48"/>
  <c r="K61" i="48" s="1"/>
  <c r="H61" i="48"/>
  <c r="H59" i="48"/>
  <c r="H58" i="48"/>
  <c r="I57" i="48"/>
  <c r="H57" i="48"/>
  <c r="H56" i="48"/>
  <c r="I55" i="48"/>
  <c r="H55" i="48"/>
  <c r="I54" i="48"/>
  <c r="H54" i="48"/>
  <c r="I53" i="48"/>
  <c r="H53" i="48"/>
  <c r="H52" i="48"/>
  <c r="H49" i="48"/>
  <c r="I48" i="48"/>
  <c r="H48" i="48"/>
  <c r="I47" i="48"/>
  <c r="H47" i="48"/>
  <c r="I46" i="48"/>
  <c r="H46" i="48"/>
  <c r="K41" i="48" s="1"/>
  <c r="I45" i="48"/>
  <c r="H45" i="48"/>
  <c r="I44" i="48"/>
  <c r="I43" i="48"/>
  <c r="H43" i="48"/>
  <c r="I42" i="48"/>
  <c r="H42" i="48"/>
  <c r="L41" i="48"/>
  <c r="E173" i="48" s="1"/>
  <c r="I41" i="48"/>
  <c r="H41" i="48"/>
  <c r="I37" i="48"/>
  <c r="H37" i="48"/>
  <c r="I36" i="48"/>
  <c r="H36" i="48"/>
  <c r="I35" i="48"/>
  <c r="H35" i="48"/>
  <c r="I34" i="48"/>
  <c r="H34" i="48"/>
  <c r="H33" i="48"/>
  <c r="I33" i="48" s="1"/>
  <c r="I32" i="48"/>
  <c r="H32" i="48"/>
  <c r="I31" i="48"/>
  <c r="H31" i="48"/>
  <c r="L27" i="48" s="1"/>
  <c r="I30" i="48"/>
  <c r="H30" i="48"/>
  <c r="I29" i="48"/>
  <c r="H29" i="48"/>
  <c r="I28" i="48"/>
  <c r="H28" i="48"/>
  <c r="I27" i="48"/>
  <c r="H27" i="48"/>
  <c r="K27" i="48" s="1"/>
  <c r="H25" i="48"/>
  <c r="H24" i="48"/>
  <c r="I23" i="48"/>
  <c r="H23" i="48"/>
  <c r="H22" i="48"/>
  <c r="I22" i="48" s="1"/>
  <c r="H17" i="48"/>
  <c r="H148" i="48" s="1"/>
  <c r="H151" i="48" s="1"/>
  <c r="H154" i="48" s="1"/>
  <c r="G14" i="48"/>
  <c r="F14" i="48"/>
  <c r="E14" i="48"/>
  <c r="D14" i="48"/>
  <c r="C14" i="48"/>
  <c r="I13" i="48"/>
  <c r="H13" i="48"/>
  <c r="I12" i="48"/>
  <c r="H12" i="48"/>
  <c r="H10" i="48"/>
  <c r="J10" i="48" s="1"/>
  <c r="K7" i="48"/>
  <c r="I7" i="48"/>
  <c r="H7" i="48"/>
  <c r="J7" i="48" s="1"/>
  <c r="C161" i="47"/>
  <c r="B156" i="47"/>
  <c r="G148" i="47"/>
  <c r="G151" i="47" s="1"/>
  <c r="G154" i="47" s="1"/>
  <c r="F148" i="47"/>
  <c r="E148" i="47"/>
  <c r="D148" i="47"/>
  <c r="D151" i="47" s="1"/>
  <c r="D154" i="47" s="1"/>
  <c r="C148" i="47"/>
  <c r="C151" i="47" s="1"/>
  <c r="C154" i="47" s="1"/>
  <c r="H146" i="47"/>
  <c r="I145" i="47"/>
  <c r="H145" i="47"/>
  <c r="I144" i="47"/>
  <c r="H144" i="47"/>
  <c r="J144" i="47" s="1"/>
  <c r="K144" i="47" s="1"/>
  <c r="I141" i="47"/>
  <c r="H141" i="47"/>
  <c r="I140" i="47"/>
  <c r="H140" i="47"/>
  <c r="H139" i="47"/>
  <c r="K139" i="47" s="1"/>
  <c r="J139" i="47" s="1"/>
  <c r="H137" i="47"/>
  <c r="I137" i="47" s="1"/>
  <c r="I136" i="47"/>
  <c r="H136" i="47"/>
  <c r="L135" i="47" s="1"/>
  <c r="K135" i="47"/>
  <c r="J135" i="47" s="1"/>
  <c r="I135" i="47"/>
  <c r="H135" i="47"/>
  <c r="I133" i="47"/>
  <c r="H133" i="47"/>
  <c r="I130" i="47"/>
  <c r="H130" i="47"/>
  <c r="H129" i="47"/>
  <c r="H128" i="47"/>
  <c r="H127" i="47"/>
  <c r="H126" i="47"/>
  <c r="J123" i="47"/>
  <c r="K123" i="47" s="1"/>
  <c r="I123" i="47"/>
  <c r="H121" i="47"/>
  <c r="K119" i="47" s="1"/>
  <c r="J119" i="47" s="1"/>
  <c r="M119" i="47"/>
  <c r="H117" i="47"/>
  <c r="K116" i="47"/>
  <c r="J116" i="47" s="1"/>
  <c r="H116" i="47"/>
  <c r="I114" i="47"/>
  <c r="H114" i="47"/>
  <c r="I113" i="47"/>
  <c r="H113" i="47"/>
  <c r="I111" i="47"/>
  <c r="H111" i="47"/>
  <c r="I110" i="47"/>
  <c r="K110" i="47" s="1"/>
  <c r="J110" i="47" s="1"/>
  <c r="H110" i="47"/>
  <c r="I108" i="47"/>
  <c r="H108" i="47"/>
  <c r="I107" i="47"/>
  <c r="H107" i="47"/>
  <c r="H106" i="47"/>
  <c r="I105" i="47"/>
  <c r="H105" i="47"/>
  <c r="I104" i="47"/>
  <c r="H104" i="47"/>
  <c r="I103" i="47"/>
  <c r="H103" i="47"/>
  <c r="I102" i="47"/>
  <c r="H102" i="47"/>
  <c r="I101" i="47"/>
  <c r="H101" i="47"/>
  <c r="I100" i="47"/>
  <c r="H100" i="47"/>
  <c r="I99" i="47"/>
  <c r="H99" i="47"/>
  <c r="I98" i="47"/>
  <c r="H98" i="47"/>
  <c r="I97" i="47"/>
  <c r="H97" i="47"/>
  <c r="I96" i="47"/>
  <c r="L95" i="47" s="1"/>
  <c r="H96" i="47"/>
  <c r="I95" i="47"/>
  <c r="H95" i="47"/>
  <c r="K95" i="47" s="1"/>
  <c r="I93" i="47"/>
  <c r="H93" i="47"/>
  <c r="I92" i="47"/>
  <c r="H92" i="47"/>
  <c r="I91" i="47"/>
  <c r="H91" i="47"/>
  <c r="L90" i="47"/>
  <c r="K90" i="47"/>
  <c r="J90" i="47" s="1"/>
  <c r="I88" i="47"/>
  <c r="H88" i="47"/>
  <c r="K88" i="47" s="1"/>
  <c r="J88" i="47" s="1"/>
  <c r="H85" i="47"/>
  <c r="H84" i="47"/>
  <c r="M83" i="47"/>
  <c r="L83" i="47"/>
  <c r="H83" i="47"/>
  <c r="I81" i="47"/>
  <c r="H81" i="47"/>
  <c r="I79" i="47"/>
  <c r="H79" i="47"/>
  <c r="H78" i="47"/>
  <c r="H76" i="47"/>
  <c r="M75" i="47"/>
  <c r="H75" i="47"/>
  <c r="K75" i="47" s="1"/>
  <c r="J75" i="47" s="1"/>
  <c r="I73" i="47"/>
  <c r="H73" i="47"/>
  <c r="H72" i="47"/>
  <c r="I70" i="47"/>
  <c r="H70" i="47"/>
  <c r="I69" i="47"/>
  <c r="H69" i="47"/>
  <c r="I68" i="47"/>
  <c r="H68" i="47"/>
  <c r="I67" i="47"/>
  <c r="H67" i="47"/>
  <c r="J64" i="47"/>
  <c r="K64" i="47" s="1"/>
  <c r="I62" i="47"/>
  <c r="H62" i="47"/>
  <c r="M61" i="47"/>
  <c r="H61" i="47"/>
  <c r="J61" i="47" s="1"/>
  <c r="K61" i="47" s="1"/>
  <c r="I59" i="47"/>
  <c r="H59" i="47"/>
  <c r="I58" i="47"/>
  <c r="H58" i="47"/>
  <c r="I57" i="47"/>
  <c r="H57" i="47"/>
  <c r="H56" i="47"/>
  <c r="I55" i="47"/>
  <c r="H55" i="47"/>
  <c r="I54" i="47"/>
  <c r="H54" i="47"/>
  <c r="I53" i="47"/>
  <c r="H53" i="47"/>
  <c r="I52" i="47"/>
  <c r="H52" i="47"/>
  <c r="K52" i="47" s="1"/>
  <c r="J52" i="47" s="1"/>
  <c r="I49" i="47"/>
  <c r="H49" i="47"/>
  <c r="I48" i="47"/>
  <c r="H48" i="47"/>
  <c r="I47" i="47"/>
  <c r="H47" i="47"/>
  <c r="I46" i="47"/>
  <c r="H46" i="47"/>
  <c r="I45" i="47"/>
  <c r="H45" i="47"/>
  <c r="I44" i="47"/>
  <c r="I43" i="47"/>
  <c r="H43" i="47"/>
  <c r="I42" i="47"/>
  <c r="H42" i="47"/>
  <c r="K41" i="47"/>
  <c r="I41" i="47"/>
  <c r="H41" i="47"/>
  <c r="I39" i="47"/>
  <c r="H39" i="47"/>
  <c r="I38" i="47"/>
  <c r="H38" i="47"/>
  <c r="I37" i="47"/>
  <c r="H37" i="47"/>
  <c r="I36" i="47"/>
  <c r="H36" i="47"/>
  <c r="I35" i="47"/>
  <c r="H35" i="47"/>
  <c r="I34" i="47"/>
  <c r="H34" i="47"/>
  <c r="H33" i="47"/>
  <c r="I33" i="47" s="1"/>
  <c r="I32" i="47"/>
  <c r="H32" i="47"/>
  <c r="I31" i="47"/>
  <c r="H31" i="47"/>
  <c r="L27" i="47" s="1"/>
  <c r="I30" i="47"/>
  <c r="H30" i="47"/>
  <c r="I29" i="47"/>
  <c r="H29" i="47"/>
  <c r="I28" i="47"/>
  <c r="H28" i="47"/>
  <c r="I27" i="47"/>
  <c r="H27" i="47"/>
  <c r="I25" i="47"/>
  <c r="H25" i="47"/>
  <c r="H24" i="47"/>
  <c r="H23" i="47"/>
  <c r="I23" i="47" s="1"/>
  <c r="H22" i="47"/>
  <c r="I22" i="47" s="1"/>
  <c r="I20" i="47"/>
  <c r="H20" i="47"/>
  <c r="H17" i="47"/>
  <c r="H148" i="47" s="1"/>
  <c r="H151" i="47" s="1"/>
  <c r="H154" i="47" s="1"/>
  <c r="F14" i="47"/>
  <c r="E14" i="47"/>
  <c r="D14" i="47"/>
  <c r="C14" i="47"/>
  <c r="I13" i="47"/>
  <c r="H13" i="47"/>
  <c r="I12" i="47"/>
  <c r="K12" i="47" s="1"/>
  <c r="H12" i="47"/>
  <c r="J12" i="47" s="1"/>
  <c r="H10" i="47"/>
  <c r="H14" i="47" s="1"/>
  <c r="H8" i="47"/>
  <c r="I8" i="47" s="1"/>
  <c r="K7" i="47" s="1"/>
  <c r="J7" i="47"/>
  <c r="N6" i="47" s="1"/>
  <c r="I7" i="47"/>
  <c r="H7" i="47"/>
  <c r="I156" i="46" l="1"/>
  <c r="M159" i="46" s="1"/>
  <c r="I166" i="48"/>
  <c r="P6" i="48"/>
  <c r="I148" i="47"/>
  <c r="I151" i="47" s="1"/>
  <c r="R6" i="47"/>
  <c r="I17" i="47"/>
  <c r="J22" i="47"/>
  <c r="K22" i="47" s="1"/>
  <c r="M84" i="47"/>
  <c r="I160" i="47"/>
  <c r="I17" i="48"/>
  <c r="K95" i="48"/>
  <c r="J116" i="48"/>
  <c r="K24" i="49"/>
  <c r="M40" i="49"/>
  <c r="K71" i="49"/>
  <c r="K84" i="49"/>
  <c r="J84" i="49" s="1"/>
  <c r="J138" i="49"/>
  <c r="K143" i="49"/>
  <c r="J143" i="49" s="1"/>
  <c r="E159" i="49"/>
  <c r="J152" i="46"/>
  <c r="K152" i="46" s="1"/>
  <c r="D162" i="46"/>
  <c r="G159" i="46"/>
  <c r="K126" i="47"/>
  <c r="E151" i="47"/>
  <c r="I10" i="48"/>
  <c r="I14" i="48"/>
  <c r="J135" i="48"/>
  <c r="F151" i="48"/>
  <c r="H11" i="49"/>
  <c r="H160" i="49" s="1"/>
  <c r="K39" i="49"/>
  <c r="L39" i="49"/>
  <c r="E181" i="49" s="1"/>
  <c r="L63" i="49"/>
  <c r="E175" i="49" s="1"/>
  <c r="M80" i="49"/>
  <c r="J96" i="49"/>
  <c r="K99" i="49"/>
  <c r="C174" i="49" s="1"/>
  <c r="K129" i="49"/>
  <c r="I11" i="46"/>
  <c r="K160" i="46" s="1"/>
  <c r="K9" i="46"/>
  <c r="L119" i="46"/>
  <c r="J119" i="46" s="1"/>
  <c r="H175" i="50"/>
  <c r="K27" i="47"/>
  <c r="J27" i="47" s="1"/>
  <c r="L41" i="47"/>
  <c r="E173" i="47" s="1"/>
  <c r="K83" i="47"/>
  <c r="J83" i="47" s="1"/>
  <c r="L113" i="47"/>
  <c r="J113" i="47" s="1"/>
  <c r="J126" i="47"/>
  <c r="F151" i="47"/>
  <c r="J12" i="48"/>
  <c r="K52" i="48"/>
  <c r="K67" i="48"/>
  <c r="K75" i="48"/>
  <c r="J75" i="48" s="1"/>
  <c r="G160" i="48" s="1"/>
  <c r="H160" i="48" s="1"/>
  <c r="J90" i="48"/>
  <c r="K56" i="49"/>
  <c r="J56" i="49" s="1"/>
  <c r="J73" i="49"/>
  <c r="K73" i="49" s="1"/>
  <c r="J79" i="49"/>
  <c r="K79" i="49" s="1"/>
  <c r="O6" i="49" s="1"/>
  <c r="G159" i="49"/>
  <c r="K24" i="46"/>
  <c r="H186" i="50"/>
  <c r="I186" i="50"/>
  <c r="J156" i="50"/>
  <c r="J79" i="46"/>
  <c r="K79" i="46" s="1"/>
  <c r="I168" i="46"/>
  <c r="K143" i="46"/>
  <c r="J143" i="46" s="1"/>
  <c r="K138" i="46"/>
  <c r="J138" i="46" s="1"/>
  <c r="K129" i="46"/>
  <c r="L99" i="46"/>
  <c r="K84" i="46"/>
  <c r="J84" i="46" s="1"/>
  <c r="J73" i="46"/>
  <c r="K73" i="46" s="1"/>
  <c r="L39" i="46"/>
  <c r="E181" i="46" s="1"/>
  <c r="L24" i="46"/>
  <c r="J24" i="46" s="1"/>
  <c r="J19" i="46"/>
  <c r="K19" i="46" s="1"/>
  <c r="C162" i="46"/>
  <c r="J14" i="46"/>
  <c r="K14" i="46" s="1"/>
  <c r="K99" i="46"/>
  <c r="C175" i="46" s="1"/>
  <c r="K56" i="46"/>
  <c r="E169" i="46" s="1"/>
  <c r="J7" i="46"/>
  <c r="D168" i="46" s="1"/>
  <c r="J184" i="46" s="1"/>
  <c r="K184" i="46" s="1"/>
  <c r="E159" i="46"/>
  <c r="K93" i="46"/>
  <c r="J93" i="46" s="1"/>
  <c r="H156" i="46"/>
  <c r="H159" i="46" s="1"/>
  <c r="H162" i="46" s="1"/>
  <c r="K39" i="46"/>
  <c r="D160" i="48"/>
  <c r="J176" i="48" s="1"/>
  <c r="J14" i="48"/>
  <c r="J151" i="48" s="1"/>
  <c r="J154" i="48" s="1"/>
  <c r="R6" i="48"/>
  <c r="N6" i="48"/>
  <c r="G160" i="47"/>
  <c r="H160" i="47" s="1"/>
  <c r="J52" i="48"/>
  <c r="I152" i="48"/>
  <c r="K152" i="48"/>
  <c r="C166" i="47"/>
  <c r="J95" i="47"/>
  <c r="J41" i="48"/>
  <c r="C173" i="48"/>
  <c r="C171" i="48" s="1"/>
  <c r="E160" i="47"/>
  <c r="K14" i="47"/>
  <c r="G161" i="47"/>
  <c r="H161" i="47" s="1"/>
  <c r="I148" i="48"/>
  <c r="I151" i="48" s="1"/>
  <c r="C166" i="48"/>
  <c r="I166" i="47"/>
  <c r="C173" i="47"/>
  <c r="K152" i="49"/>
  <c r="J10" i="47"/>
  <c r="J14" i="47" s="1"/>
  <c r="J151" i="47" s="1"/>
  <c r="J154" i="47" s="1"/>
  <c r="K12" i="48"/>
  <c r="K14" i="48" s="1"/>
  <c r="H14" i="48"/>
  <c r="J22" i="48"/>
  <c r="K22" i="48" s="1"/>
  <c r="G161" i="48"/>
  <c r="H161" i="48" s="1"/>
  <c r="K126" i="48"/>
  <c r="E151" i="48"/>
  <c r="I11" i="49"/>
  <c r="K7" i="49"/>
  <c r="K11" i="49" s="1"/>
  <c r="I174" i="49"/>
  <c r="C182" i="49"/>
  <c r="C181" i="49"/>
  <c r="J99" i="49"/>
  <c r="F159" i="49"/>
  <c r="P6" i="46"/>
  <c r="J56" i="46"/>
  <c r="E168" i="46" s="1"/>
  <c r="O6" i="47"/>
  <c r="P6" i="47"/>
  <c r="J17" i="47"/>
  <c r="D160" i="47"/>
  <c r="J176" i="47" s="1"/>
  <c r="J17" i="48"/>
  <c r="L95" i="48"/>
  <c r="E166" i="48" s="1"/>
  <c r="H178" i="48" s="1"/>
  <c r="E174" i="49"/>
  <c r="I160" i="46"/>
  <c r="K144" i="48"/>
  <c r="I10" i="47"/>
  <c r="I14" i="47" s="1"/>
  <c r="J27" i="48"/>
  <c r="M52" i="48"/>
  <c r="J19" i="49"/>
  <c r="K19" i="49" s="1"/>
  <c r="K156" i="49" s="1"/>
  <c r="K159" i="49" s="1"/>
  <c r="I19" i="49"/>
  <c r="J24" i="49"/>
  <c r="J54" i="49"/>
  <c r="D162" i="49"/>
  <c r="L63" i="46"/>
  <c r="J7" i="49"/>
  <c r="J9" i="49"/>
  <c r="H156" i="49"/>
  <c r="H159" i="49" s="1"/>
  <c r="H162" i="49" s="1"/>
  <c r="J122" i="46"/>
  <c r="O6" i="46" s="1"/>
  <c r="J129" i="49"/>
  <c r="G169" i="49" s="1"/>
  <c r="I156" i="49"/>
  <c r="K7" i="46"/>
  <c r="K11" i="46" s="1"/>
  <c r="I15" i="46"/>
  <c r="J129" i="46"/>
  <c r="J52" i="49"/>
  <c r="J63" i="49"/>
  <c r="F159" i="46"/>
  <c r="E174" i="46"/>
  <c r="I159" i="46" l="1"/>
  <c r="I162" i="46" s="1"/>
  <c r="H186" i="49"/>
  <c r="C164" i="47"/>
  <c r="O6" i="48"/>
  <c r="G174" i="49"/>
  <c r="H172" i="49" s="1"/>
  <c r="G175" i="49"/>
  <c r="H175" i="49" s="1"/>
  <c r="C179" i="49"/>
  <c r="C171" i="47"/>
  <c r="J41" i="47"/>
  <c r="L156" i="49"/>
  <c r="L159" i="49" s="1"/>
  <c r="L162" i="49" s="1"/>
  <c r="J39" i="49"/>
  <c r="J156" i="49" s="1"/>
  <c r="L148" i="47"/>
  <c r="L151" i="47" s="1"/>
  <c r="L154" i="47" s="1"/>
  <c r="H187" i="50"/>
  <c r="H188" i="50" s="1"/>
  <c r="E169" i="49"/>
  <c r="I185" i="49" s="1"/>
  <c r="E166" i="47"/>
  <c r="I178" i="47" s="1"/>
  <c r="J39" i="46"/>
  <c r="I187" i="50"/>
  <c r="I188" i="50" s="1"/>
  <c r="I189" i="50" s="1"/>
  <c r="J191" i="50" s="1"/>
  <c r="J193" i="50" s="1"/>
  <c r="G174" i="46"/>
  <c r="H172" i="46" s="1"/>
  <c r="S6" i="46"/>
  <c r="I174" i="46"/>
  <c r="H186" i="46" s="1"/>
  <c r="C174" i="46"/>
  <c r="L156" i="46"/>
  <c r="L159" i="46" s="1"/>
  <c r="L162" i="46" s="1"/>
  <c r="J63" i="46"/>
  <c r="E175" i="46"/>
  <c r="G175" i="46"/>
  <c r="H175" i="46" s="1"/>
  <c r="J99" i="46"/>
  <c r="G169" i="46"/>
  <c r="I185" i="46" s="1"/>
  <c r="D169" i="46"/>
  <c r="N6" i="46"/>
  <c r="J11" i="46"/>
  <c r="R6" i="46"/>
  <c r="C182" i="46"/>
  <c r="C181" i="46"/>
  <c r="C179" i="46" s="1"/>
  <c r="I152" i="47"/>
  <c r="K152" i="47"/>
  <c r="J188" i="46"/>
  <c r="C172" i="49"/>
  <c r="G168" i="49"/>
  <c r="H167" i="49" s="1"/>
  <c r="J95" i="48"/>
  <c r="J148" i="48" s="1"/>
  <c r="C158" i="47"/>
  <c r="H178" i="47"/>
  <c r="G167" i="47"/>
  <c r="H167" i="47" s="1"/>
  <c r="J148" i="47"/>
  <c r="K17" i="47"/>
  <c r="K148" i="47" s="1"/>
  <c r="K151" i="47" s="1"/>
  <c r="K154" i="47" s="1"/>
  <c r="G166" i="47"/>
  <c r="H164" i="47" s="1"/>
  <c r="E168" i="49"/>
  <c r="S6" i="49"/>
  <c r="G167" i="48"/>
  <c r="H167" i="48" s="1"/>
  <c r="K17" i="48"/>
  <c r="K148" i="48" s="1"/>
  <c r="K151" i="48" s="1"/>
  <c r="K154" i="48" s="1"/>
  <c r="G166" i="48"/>
  <c r="H164" i="48" s="1"/>
  <c r="I186" i="49"/>
  <c r="K160" i="49"/>
  <c r="K162" i="49" s="1"/>
  <c r="I160" i="49"/>
  <c r="I178" i="48"/>
  <c r="C164" i="48"/>
  <c r="S6" i="47"/>
  <c r="L148" i="48"/>
  <c r="L151" i="48" s="1"/>
  <c r="L154" i="48" s="1"/>
  <c r="D169" i="49"/>
  <c r="N6" i="49"/>
  <c r="D168" i="49"/>
  <c r="J184" i="49" s="1"/>
  <c r="R6" i="49"/>
  <c r="J11" i="49"/>
  <c r="J159" i="49" s="1"/>
  <c r="J162" i="49" s="1"/>
  <c r="I159" i="49"/>
  <c r="J180" i="47"/>
  <c r="K176" i="47"/>
  <c r="M151" i="48"/>
  <c r="I154" i="48"/>
  <c r="I155" i="48" s="1"/>
  <c r="E160" i="48"/>
  <c r="S6" i="48"/>
  <c r="J180" i="48"/>
  <c r="K176" i="48"/>
  <c r="G168" i="46"/>
  <c r="H185" i="46" s="1"/>
  <c r="I186" i="46"/>
  <c r="I162" i="49" l="1"/>
  <c r="I187" i="49"/>
  <c r="I188" i="49" s="1"/>
  <c r="I177" i="47"/>
  <c r="I179" i="47" s="1"/>
  <c r="I180" i="47" s="1"/>
  <c r="I181" i="47" s="1"/>
  <c r="J183" i="47" s="1"/>
  <c r="J185" i="47" s="1"/>
  <c r="I187" i="46"/>
  <c r="J159" i="46"/>
  <c r="H167" i="46"/>
  <c r="I177" i="48"/>
  <c r="I179" i="48" s="1"/>
  <c r="I180" i="48" s="1"/>
  <c r="I181" i="48" s="1"/>
  <c r="J183" i="48" s="1"/>
  <c r="J185" i="48" s="1"/>
  <c r="H177" i="48"/>
  <c r="H179" i="48" s="1"/>
  <c r="H180" i="48" s="1"/>
  <c r="C158" i="48"/>
  <c r="C166" i="49"/>
  <c r="H185" i="49"/>
  <c r="H187" i="49" s="1"/>
  <c r="H188" i="49" s="1"/>
  <c r="H177" i="47"/>
  <c r="H179" i="47" s="1"/>
  <c r="H180" i="47" s="1"/>
  <c r="I154" i="47"/>
  <c r="M151" i="47"/>
  <c r="M159" i="49"/>
  <c r="J188" i="49"/>
  <c r="I189" i="49" s="1"/>
  <c r="J191" i="49" s="1"/>
  <c r="J193" i="49" s="1"/>
  <c r="K184" i="49"/>
  <c r="J162" i="46" l="1"/>
  <c r="C172" i="46"/>
  <c r="J156" i="46"/>
  <c r="K156" i="46"/>
  <c r="C166" i="46"/>
  <c r="I188" i="46"/>
  <c r="I189" i="46" s="1"/>
  <c r="J191" i="46" s="1"/>
  <c r="J193" i="46" s="1"/>
  <c r="K159" i="46" l="1"/>
  <c r="K162" i="46" s="1"/>
  <c r="M157" i="46"/>
  <c r="H187" i="46"/>
  <c r="H188" i="46" s="1"/>
</calcChain>
</file>

<file path=xl/sharedStrings.xml><?xml version="1.0" encoding="utf-8"?>
<sst xmlns="http://schemas.openxmlformats.org/spreadsheetml/2006/main" count="811" uniqueCount="181">
  <si>
    <t>№</t>
  </si>
  <si>
    <t>Группа</t>
  </si>
  <si>
    <t>Всего</t>
  </si>
  <si>
    <t>011</t>
  </si>
  <si>
    <t>022</t>
  </si>
  <si>
    <t>032</t>
  </si>
  <si>
    <t>ИТОГО</t>
  </si>
  <si>
    <t>всего</t>
  </si>
  <si>
    <t>бюждет</t>
  </si>
  <si>
    <t>внеб</t>
  </si>
  <si>
    <t>Программы подготовки квалифицированных рабочих, служащих</t>
  </si>
  <si>
    <t>Программы подготовки специалистов среднего звена</t>
  </si>
  <si>
    <t>вн/б</t>
  </si>
  <si>
    <t>Всего ППССЗ</t>
  </si>
  <si>
    <t>013</t>
  </si>
  <si>
    <t>014</t>
  </si>
  <si>
    <t>Федер</t>
  </si>
  <si>
    <t>Факт</t>
  </si>
  <si>
    <t>023</t>
  </si>
  <si>
    <t>024</t>
  </si>
  <si>
    <t>033</t>
  </si>
  <si>
    <t>35.01.14  Мастер по техническому обслуживанию и ремонту машинно-тракторного парка</t>
  </si>
  <si>
    <t>23.01.17 Мастер по ремонту и обслуживанию автомобилей</t>
  </si>
  <si>
    <t>Зачислено</t>
  </si>
  <si>
    <t>Выпуск</t>
  </si>
  <si>
    <t>Отчислено</t>
  </si>
  <si>
    <t>36.02.01. Ветеринария</t>
  </si>
  <si>
    <t>40.02.01 Право и организация социального обеспечения</t>
  </si>
  <si>
    <t>40.02.03 Право и судебное администрирование</t>
  </si>
  <si>
    <t>38.02.06 Финансы</t>
  </si>
  <si>
    <t>54.02.01 Дизайн (по отраслям)</t>
  </si>
  <si>
    <t>09.02.07 Информационные системы и программирование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</si>
  <si>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</si>
  <si>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</si>
  <si>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20.02.02 Защита в чрезвычайных ситуациях</t>
  </si>
  <si>
    <t>35.02.08 Электрификация и автоматизация сельского хозяйства</t>
  </si>
  <si>
    <t>43.02.13 Технология парикмахерского искусства</t>
  </si>
  <si>
    <t xml:space="preserve"> 43.02.14 Гостиничное дело</t>
  </si>
  <si>
    <t>43.02.15 Поварское и кондитерское дело</t>
  </si>
  <si>
    <t>Бюждет СК</t>
  </si>
  <si>
    <t>Всего ОФО</t>
  </si>
  <si>
    <t>ЗФО</t>
  </si>
  <si>
    <t>академ</t>
  </si>
  <si>
    <t>ТОП-50</t>
  </si>
  <si>
    <t>ППКРС</t>
  </si>
  <si>
    <t>ППССЗ</t>
  </si>
  <si>
    <t>бюджет</t>
  </si>
  <si>
    <t>техническое отделение</t>
  </si>
  <si>
    <t>в/бюджет</t>
  </si>
  <si>
    <t>Защита в ЧС</t>
  </si>
  <si>
    <t>Электрификация</t>
  </si>
  <si>
    <t>Технологическое</t>
  </si>
  <si>
    <t>38.02.01 Экономика и бухгалтерский учет (по отраслям)</t>
  </si>
  <si>
    <t>для отчета</t>
  </si>
  <si>
    <t>факт</t>
  </si>
  <si>
    <t>для отч</t>
  </si>
  <si>
    <t>Юридическое</t>
  </si>
  <si>
    <t>ППССЗ в/б</t>
  </si>
  <si>
    <t xml:space="preserve">23.02.07  Техническое обслуживание и ремонт двигателей, систем и агрегатов автомобилей </t>
  </si>
  <si>
    <t xml:space="preserve">35.02.16 Эксплуатация и ремонт сельскохозяйственной техники и оборудования </t>
  </si>
  <si>
    <t xml:space="preserve">40.02.02 Правоохранительная деятельность </t>
  </si>
  <si>
    <t>проверка</t>
  </si>
  <si>
    <t>в/б</t>
  </si>
  <si>
    <t>бюдж</t>
  </si>
  <si>
    <t>очк</t>
  </si>
  <si>
    <t xml:space="preserve">43.02.12 Технология эстетических услуг </t>
  </si>
  <si>
    <t>015</t>
  </si>
  <si>
    <t>12ф</t>
  </si>
  <si>
    <t>23.01.17</t>
  </si>
  <si>
    <t>08.02.09</t>
  </si>
  <si>
    <t>09.02.07</t>
  </si>
  <si>
    <t>23.02.07</t>
  </si>
  <si>
    <t>36.02.01</t>
  </si>
  <si>
    <t>43.02.12</t>
  </si>
  <si>
    <t>43.02.13</t>
  </si>
  <si>
    <t>43.02.14</t>
  </si>
  <si>
    <t>43.02.15</t>
  </si>
  <si>
    <t>ТОП-регион</t>
  </si>
  <si>
    <t>08.02.08</t>
  </si>
  <si>
    <t>Фед</t>
  </si>
  <si>
    <t>заоч</t>
  </si>
  <si>
    <t xml:space="preserve"> </t>
  </si>
  <si>
    <t>Всего Федералов</t>
  </si>
  <si>
    <t>13ф</t>
  </si>
  <si>
    <t>22ф</t>
  </si>
  <si>
    <t>24</t>
  </si>
  <si>
    <t>25</t>
  </si>
  <si>
    <t>122</t>
  </si>
  <si>
    <t>131</t>
  </si>
  <si>
    <t>025</t>
  </si>
  <si>
    <t>43.02.17 Технология индустрии красоты</t>
  </si>
  <si>
    <t>всего фед</t>
  </si>
  <si>
    <t xml:space="preserve">35.01.27 Мастер сельскохозяйственного производства </t>
  </si>
  <si>
    <t>35.02.08 Электротехнические системы в агропромышленном комплексе (АПК)</t>
  </si>
  <si>
    <t>011 в/б</t>
  </si>
  <si>
    <t xml:space="preserve"> 43.02.16 Туризм и гостеприимство </t>
  </si>
  <si>
    <t>35.02.16</t>
  </si>
  <si>
    <t>+</t>
  </si>
  <si>
    <t>фед</t>
  </si>
  <si>
    <t>в/бюдж</t>
  </si>
  <si>
    <t>ак</t>
  </si>
  <si>
    <t xml:space="preserve">                                                                           </t>
  </si>
  <si>
    <t>23ф</t>
  </si>
  <si>
    <t>321 вб</t>
  </si>
  <si>
    <t>322 вб</t>
  </si>
  <si>
    <t>332 в/б</t>
  </si>
  <si>
    <t>27</t>
  </si>
  <si>
    <t>34</t>
  </si>
  <si>
    <t>35</t>
  </si>
  <si>
    <t>45</t>
  </si>
  <si>
    <t>132</t>
  </si>
  <si>
    <t>132 в/б</t>
  </si>
  <si>
    <t>021</t>
  </si>
  <si>
    <t>021 в/б</t>
  </si>
  <si>
    <t xml:space="preserve">031
</t>
  </si>
  <si>
    <t>012</t>
  </si>
  <si>
    <t>034</t>
  </si>
  <si>
    <t>035</t>
  </si>
  <si>
    <t>043</t>
  </si>
  <si>
    <t xml:space="preserve">40.02.04 Юриспруденция </t>
  </si>
  <si>
    <t>016</t>
  </si>
  <si>
    <t>32ф</t>
  </si>
  <si>
    <t>331 в/б</t>
  </si>
  <si>
    <t>012 в/б</t>
  </si>
  <si>
    <t>013 в/б</t>
  </si>
  <si>
    <t>015 в/б</t>
  </si>
  <si>
    <t>ППКРС_Фед</t>
  </si>
  <si>
    <t>01.01.2025 г.</t>
  </si>
  <si>
    <t xml:space="preserve"> (по отчету + федералы)</t>
  </si>
  <si>
    <t xml:space="preserve">  </t>
  </si>
  <si>
    <t>1кв</t>
  </si>
  <si>
    <t>Результаты перевода, восстановления и отчисления на 01.04.2025 г.</t>
  </si>
  <si>
    <t>01.04.2025 г.</t>
  </si>
  <si>
    <t>разница 9</t>
  </si>
  <si>
    <t>2кв</t>
  </si>
  <si>
    <t>разница 14</t>
  </si>
  <si>
    <t>331 вб</t>
  </si>
  <si>
    <t>332 вб</t>
  </si>
  <si>
    <t>341 в/б</t>
  </si>
  <si>
    <t>342 в/б</t>
  </si>
  <si>
    <t>23.02.04  Техническая эксплуатация подъёмно- транспортных, строительных, дорожных машин и оборудование (по отраслям)</t>
  </si>
  <si>
    <t>35.02.05 Агрономия</t>
  </si>
  <si>
    <t>44</t>
  </si>
  <si>
    <t>031</t>
  </si>
  <si>
    <t>031 в/б</t>
  </si>
  <si>
    <t>045</t>
  </si>
  <si>
    <t>022 в/б</t>
  </si>
  <si>
    <t>023 в/б</t>
  </si>
  <si>
    <t>025 в/б</t>
  </si>
  <si>
    <t>026</t>
  </si>
  <si>
    <t>34.02.01 Сестринское дело</t>
  </si>
  <si>
    <t>311 вб</t>
  </si>
  <si>
    <t>014 вб</t>
  </si>
  <si>
    <t>821 в/б</t>
  </si>
  <si>
    <t>822 в/б</t>
  </si>
  <si>
    <t>841 в/б</t>
  </si>
  <si>
    <t>842 в/б</t>
  </si>
  <si>
    <t>29 в/б</t>
  </si>
  <si>
    <t>23.02.07  Техническое обслуживание и ремонт автотранспортных средств</t>
  </si>
  <si>
    <t>111 ц/о</t>
  </si>
  <si>
    <t>112 ц/о</t>
  </si>
  <si>
    <t>26</t>
  </si>
  <si>
    <t>Социальное</t>
  </si>
  <si>
    <t>мульки</t>
  </si>
  <si>
    <t>Результаты перевода, восстановления и отчисления на 01.10.2025 г.</t>
  </si>
  <si>
    <t>01.10.2025 г.</t>
  </si>
  <si>
    <t>3кв</t>
  </si>
  <si>
    <t>Результаты перевода, восстановления и отчисления на 30.06.2025 г.</t>
  </si>
  <si>
    <t>30.06.2025 г.</t>
  </si>
  <si>
    <t>01.07.2025 г.</t>
  </si>
  <si>
    <t>отчет</t>
  </si>
  <si>
    <t>01.01.2026 г.</t>
  </si>
  <si>
    <t>111 в/б</t>
  </si>
  <si>
    <t>112 в/б</t>
  </si>
  <si>
    <t>1 показ отч для отчета</t>
  </si>
  <si>
    <t>3 показ отч для отчета</t>
  </si>
  <si>
    <t>01.04.2026 г.</t>
  </si>
  <si>
    <t>Результаты перевода, восстановления и отчисления на 01.07.2026 г.</t>
  </si>
  <si>
    <t>01.07.2026 г.</t>
  </si>
  <si>
    <t>Результаты перевода, восстановления и отчисления на 04.05.2026 г.</t>
  </si>
  <si>
    <t>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</si>
</sst>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9" fillId="0" borderId="0" xfId="0" applyFont="1" applyFill="1"/>
    <xf numFmtId="0" fontId="8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1" fillId="0" borderId="0" xfId="0" applyFont="1"/>
    <xf numFmtId="0" fontId="1" fillId="0" borderId="29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vertical="center" wrapText="1"/>
    </xf>
    <xf numFmtId="0" fontId="3" fillId="0" borderId="0" xfId="0" applyFont="1" applyFill="1" applyAlignment="1"/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14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4" fillId="0" borderId="15" xfId="0" applyFon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/>
    </xf>
    <xf numFmtId="0" fontId="8" fillId="0" borderId="0" xfId="0" applyFont="1"/>
    <xf numFmtId="0" fontId="9" fillId="0" borderId="28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14" fontId="0" fillId="0" borderId="0" xfId="0" applyNumberFormat="1"/>
    <xf numFmtId="0" fontId="9" fillId="0" borderId="35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7" fillId="0" borderId="14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7" fillId="8" borderId="1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6" fillId="0" borderId="8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7" fillId="0" borderId="5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7" fillId="11" borderId="11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/>
    <xf numFmtId="0" fontId="6" fillId="0" borderId="4" xfId="0" applyFont="1" applyBorder="1" applyAlignment="1">
      <alignment horizontal="left" vertical="center" wrapText="1"/>
    </xf>
    <xf numFmtId="49" fontId="6" fillId="9" borderId="16" xfId="0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9" fontId="6" fillId="12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7" xfId="0" applyFill="1" applyBorder="1"/>
    <xf numFmtId="0" fontId="8" fillId="0" borderId="1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4" fillId="0" borderId="0" xfId="0" applyFont="1"/>
    <xf numFmtId="49" fontId="7" fillId="12" borderId="4" xfId="0" applyNumberFormat="1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14" borderId="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8" fillId="15" borderId="43" xfId="0" applyFont="1" applyFill="1" applyBorder="1" applyAlignment="1">
      <alignment horizontal="center" vertical="center" wrapText="1"/>
    </xf>
    <xf numFmtId="0" fontId="7" fillId="15" borderId="43" xfId="0" applyFont="1" applyFill="1" applyBorder="1" applyAlignment="1">
      <alignment horizontal="center" vertical="center" wrapText="1"/>
    </xf>
    <xf numFmtId="0" fontId="7" fillId="16" borderId="4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4" xfId="0" applyNumberFormat="1" applyFont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49" fontId="7" fillId="12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7" fillId="17" borderId="2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9" borderId="31" xfId="0" applyNumberFormat="1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6" fillId="17" borderId="43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7" fillId="11" borderId="42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14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50" xfId="0" applyFont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7" fillId="18" borderId="8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4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0" fontId="7" fillId="19" borderId="8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6" fillId="18" borderId="4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14" fillId="18" borderId="4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0" fontId="7" fillId="18" borderId="9" xfId="0" applyFont="1" applyFill="1" applyBorder="1" applyAlignment="1">
      <alignment horizontal="center" vertical="center" wrapText="1"/>
    </xf>
    <xf numFmtId="0" fontId="0" fillId="19" borderId="11" xfId="0" applyFont="1" applyFill="1" applyBorder="1" applyAlignment="1">
      <alignment horizontal="center" vertical="center" wrapText="1"/>
    </xf>
    <xf numFmtId="0" fontId="7" fillId="18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7" fillId="16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9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49" fontId="7" fillId="9" borderId="21" xfId="0" applyNumberFormat="1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14" borderId="4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0" fillId="21" borderId="4" xfId="0" applyFont="1" applyFill="1" applyBorder="1" applyAlignment="1">
      <alignment horizontal="center" vertical="center" wrapText="1"/>
    </xf>
    <xf numFmtId="49" fontId="6" fillId="12" borderId="11" xfId="0" applyNumberFormat="1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49" fontId="7" fillId="9" borderId="9" xfId="0" applyNumberFormat="1" applyFont="1" applyFill="1" applyBorder="1" applyAlignment="1">
      <alignment horizontal="center" vertical="center" wrapText="1"/>
    </xf>
    <xf numFmtId="0" fontId="0" fillId="9" borderId="16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8" borderId="16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8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14" borderId="11" xfId="0" applyFont="1" applyFill="1" applyBorder="1" applyAlignment="1">
      <alignment horizontal="center" vertical="center" wrapText="1"/>
    </xf>
    <xf numFmtId="49" fontId="6" fillId="12" borderId="16" xfId="0" applyNumberFormat="1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17" borderId="21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7" borderId="65" xfId="0" applyFont="1" applyFill="1" applyBorder="1" applyAlignment="1">
      <alignment horizontal="center" vertical="center" wrapText="1"/>
    </xf>
    <xf numFmtId="0" fontId="0" fillId="21" borderId="1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top" wrapText="1"/>
    </xf>
    <xf numFmtId="0" fontId="0" fillId="5" borderId="8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17" borderId="4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49" fontId="7" fillId="12" borderId="8" xfId="0" applyNumberFormat="1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1" borderId="43" xfId="0" applyFont="1" applyFill="1" applyBorder="1" applyAlignment="1">
      <alignment horizontal="center" vertical="center" wrapText="1"/>
    </xf>
    <xf numFmtId="0" fontId="7" fillId="20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" fillId="2" borderId="67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33" xfId="0" applyFont="1" applyBorder="1" applyAlignment="1">
      <alignment horizontal="center"/>
    </xf>
    <xf numFmtId="0" fontId="8" fillId="1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8" fillId="13" borderId="4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3" xfId="0" applyFill="1" applyBorder="1"/>
    <xf numFmtId="0" fontId="0" fillId="0" borderId="38" xfId="0" applyFill="1" applyBorder="1"/>
    <xf numFmtId="0" fontId="8" fillId="17" borderId="4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7" fillId="17" borderId="43" xfId="0" applyFont="1" applyFill="1" applyBorder="1" applyAlignment="1">
      <alignment horizontal="center" vertical="center" wrapText="1"/>
    </xf>
    <xf numFmtId="0" fontId="0" fillId="0" borderId="46" xfId="0" applyBorder="1"/>
    <xf numFmtId="0" fontId="6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8" fillId="19" borderId="4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20" xfId="0" applyBorder="1"/>
    <xf numFmtId="0" fontId="7" fillId="0" borderId="4" xfId="0" applyFont="1" applyFill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 wrapText="1"/>
    </xf>
    <xf numFmtId="0" fontId="7" fillId="13" borderId="4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9" fontId="7" fillId="9" borderId="16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15" fillId="18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13" borderId="1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9" borderId="6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11" borderId="65" xfId="0" applyFont="1" applyFill="1" applyBorder="1" applyAlignment="1">
      <alignment horizontal="center" vertical="center" wrapText="1"/>
    </xf>
    <xf numFmtId="0" fontId="6" fillId="17" borderId="65" xfId="0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11" borderId="6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49" fontId="6" fillId="12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7" fillId="12" borderId="6" xfId="0" applyNumberFormat="1" applyFont="1" applyFill="1" applyBorder="1" applyAlignment="1">
      <alignment horizontal="center" vertical="center" wrapText="1"/>
    </xf>
    <xf numFmtId="0" fontId="0" fillId="19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15" borderId="4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8" fillId="14" borderId="16" xfId="0" applyFont="1" applyFill="1" applyBorder="1" applyAlignment="1">
      <alignment horizontal="center" vertical="center" wrapText="1"/>
    </xf>
    <xf numFmtId="0" fontId="7" fillId="13" borderId="7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46" xfId="0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/>
    <xf numFmtId="0" fontId="7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8" fillId="0" borderId="68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14" borderId="6" xfId="0" applyFont="1" applyFill="1" applyBorder="1" applyAlignment="1">
      <alignment horizontal="center" vertical="center" wrapText="1"/>
    </xf>
    <xf numFmtId="0" fontId="1" fillId="0" borderId="71" xfId="0" applyFont="1" applyBorder="1"/>
    <xf numFmtId="0" fontId="1" fillId="0" borderId="68" xfId="0" applyFont="1" applyBorder="1" applyAlignment="1">
      <alignment horizontal="right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9" fillId="22" borderId="5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 vertical="center" wrapText="1"/>
    </xf>
    <xf numFmtId="0" fontId="0" fillId="1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20" xfId="0" applyFont="1" applyBorder="1"/>
    <xf numFmtId="0" fontId="0" fillId="0" borderId="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1" fillId="0" borderId="2" xfId="0" applyFont="1" applyBorder="1" applyAlignment="1">
      <alignment horizontal="center" wrapText="1"/>
    </xf>
    <xf numFmtId="0" fontId="0" fillId="0" borderId="0" xfId="0" applyBorder="1" applyAlignment="1"/>
    <xf numFmtId="0" fontId="2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13" borderId="21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7" fillId="13" borderId="42" xfId="0" applyFont="1" applyFill="1" applyBorder="1" applyAlignment="1">
      <alignment horizontal="center" vertical="center" wrapText="1"/>
    </xf>
    <xf numFmtId="0" fontId="6" fillId="13" borderId="65" xfId="0" applyFont="1" applyFill="1" applyBorder="1" applyAlignment="1">
      <alignment horizontal="center" vertical="center" wrapText="1"/>
    </xf>
    <xf numFmtId="0" fontId="7" fillId="13" borderId="21" xfId="0" applyFont="1" applyFill="1" applyBorder="1" applyAlignment="1">
      <alignment horizontal="center" vertical="center" wrapText="1"/>
    </xf>
    <xf numFmtId="0" fontId="1" fillId="14" borderId="62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/>
    </xf>
    <xf numFmtId="0" fontId="0" fillId="0" borderId="20" xfId="0" applyBorder="1" applyAlignment="1">
      <alignment horizontal="right"/>
    </xf>
    <xf numFmtId="0" fontId="1" fillId="0" borderId="20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5" fillId="13" borderId="16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4" xfId="0" applyFont="1" applyFill="1" applyBorder="1" applyAlignment="1">
      <alignment horizontal="center" vertical="center" wrapText="1"/>
    </xf>
    <xf numFmtId="0" fontId="28" fillId="11" borderId="42" xfId="0" applyFont="1" applyFill="1" applyBorder="1" applyAlignment="1">
      <alignment horizontal="center" vertical="center" wrapText="1"/>
    </xf>
    <xf numFmtId="0" fontId="23" fillId="13" borderId="42" xfId="0" applyFont="1" applyFill="1" applyBorder="1" applyAlignment="1">
      <alignment horizontal="center" vertical="center" wrapText="1"/>
    </xf>
    <xf numFmtId="0" fontId="25" fillId="11" borderId="65" xfId="0" applyFont="1" applyFill="1" applyBorder="1" applyAlignment="1">
      <alignment horizontal="center" vertical="center" wrapText="1"/>
    </xf>
    <xf numFmtId="0" fontId="25" fillId="13" borderId="65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14" borderId="3" xfId="0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14" borderId="11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14" borderId="9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14" borderId="16" xfId="0" applyFont="1" applyFill="1" applyBorder="1" applyAlignment="1">
      <alignment horizontal="center" vertical="center" wrapText="1"/>
    </xf>
    <xf numFmtId="0" fontId="23" fillId="14" borderId="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21" fillId="0" borderId="38" xfId="0" applyFont="1" applyBorder="1" applyAlignment="1">
      <alignment horizontal="center" wrapText="1"/>
    </xf>
    <xf numFmtId="0" fontId="24" fillId="14" borderId="4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44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 vertical="center" wrapText="1"/>
    </xf>
    <xf numFmtId="0" fontId="0" fillId="0" borderId="40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14" fontId="6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zoomScaleNormal="100" zoomScaleSheetLayoutView="120" workbookViewId="0">
      <selection activeCell="B24" sqref="B24"/>
    </sheetView>
  </sheetViews>
  <sheetFormatPr defaultRowHeight="15" x14ac:dyDescent="0.25"/>
  <cols>
    <col min="1" max="1" width="5.28515625" customWidth="1"/>
    <col min="2" max="2" width="8.5703125" customWidth="1"/>
    <col min="3" max="3" width="9.85546875" customWidth="1"/>
    <col min="4" max="4" width="9.7109375" customWidth="1"/>
    <col min="5" max="6" width="14.140625" style="1" customWidth="1"/>
    <col min="7" max="7" width="8.28515625" style="46" customWidth="1"/>
    <col min="8" max="8" width="10" style="33" customWidth="1"/>
    <col min="9" max="9" width="9.42578125" style="55" customWidth="1"/>
    <col min="10" max="10" width="7.7109375" style="2" customWidth="1"/>
    <col min="11" max="11" width="6.5703125" style="1" customWidth="1"/>
    <col min="12" max="12" width="5.28515625" style="41" customWidth="1"/>
    <col min="13" max="13" width="8.85546875" customWidth="1"/>
    <col min="14" max="14" width="9.7109375" customWidth="1"/>
    <col min="15" max="15" width="10.7109375" customWidth="1"/>
    <col min="16" max="17" width="11.42578125" customWidth="1"/>
  </cols>
  <sheetData>
    <row r="1" spans="1:19" ht="15.75" x14ac:dyDescent="0.25">
      <c r="A1" s="813" t="s">
        <v>131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N1" s="58"/>
      <c r="O1" s="58"/>
    </row>
    <row r="2" spans="1:19" ht="12.75" customHeight="1" thickBot="1" x14ac:dyDescent="0.3">
      <c r="F2" s="47" t="s">
        <v>130</v>
      </c>
      <c r="N2" s="190"/>
      <c r="O2" s="190"/>
    </row>
    <row r="3" spans="1:19" x14ac:dyDescent="0.25">
      <c r="A3" s="759" t="s">
        <v>0</v>
      </c>
      <c r="B3" s="815" t="s">
        <v>1</v>
      </c>
      <c r="C3" s="817" t="s">
        <v>127</v>
      </c>
      <c r="D3" s="818"/>
      <c r="E3" s="819" t="s">
        <v>23</v>
      </c>
      <c r="F3" s="819" t="s">
        <v>25</v>
      </c>
      <c r="G3" s="719" t="s">
        <v>24</v>
      </c>
      <c r="H3" s="817" t="s">
        <v>132</v>
      </c>
      <c r="I3" s="818"/>
      <c r="J3" s="821"/>
      <c r="K3" s="822"/>
      <c r="L3" s="823"/>
    </row>
    <row r="4" spans="1:19" ht="17.25" customHeight="1" thickBot="1" x14ac:dyDescent="0.3">
      <c r="A4" s="814"/>
      <c r="B4" s="816"/>
      <c r="C4" s="291" t="s">
        <v>17</v>
      </c>
      <c r="D4" s="75" t="s">
        <v>53</v>
      </c>
      <c r="E4" s="820"/>
      <c r="F4" s="820"/>
      <c r="G4" s="721"/>
      <c r="H4" s="291" t="s">
        <v>17</v>
      </c>
      <c r="I4" s="75" t="s">
        <v>53</v>
      </c>
      <c r="J4" s="191" t="s">
        <v>7</v>
      </c>
      <c r="K4" s="76" t="s">
        <v>8</v>
      </c>
      <c r="L4" s="298" t="s">
        <v>9</v>
      </c>
      <c r="N4" s="808" t="s">
        <v>43</v>
      </c>
      <c r="O4" s="809"/>
      <c r="P4" s="809"/>
      <c r="R4" s="810" t="s">
        <v>77</v>
      </c>
      <c r="S4" s="810"/>
    </row>
    <row r="5" spans="1:19" ht="15.75" customHeight="1" thickBot="1" x14ac:dyDescent="0.3">
      <c r="A5" s="805" t="s">
        <v>10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7"/>
      <c r="N5" s="165" t="s">
        <v>44</v>
      </c>
      <c r="O5" s="165" t="s">
        <v>45</v>
      </c>
      <c r="P5" s="165" t="s">
        <v>57</v>
      </c>
      <c r="R5" s="165" t="s">
        <v>44</v>
      </c>
      <c r="S5" s="165" t="s">
        <v>45</v>
      </c>
    </row>
    <row r="6" spans="1:19" ht="15.75" customHeight="1" thickBot="1" x14ac:dyDescent="0.3">
      <c r="A6" s="733" t="s">
        <v>22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46"/>
      <c r="N6" s="165">
        <f>J7</f>
        <v>35</v>
      </c>
      <c r="O6" s="165">
        <f>K52+J116+K27+K67+J22+J75+J119+J123+M126</f>
        <v>922</v>
      </c>
      <c r="P6" s="165">
        <f>L27</f>
        <v>41</v>
      </c>
      <c r="Q6" s="174"/>
      <c r="R6" s="165">
        <f>J7</f>
        <v>35</v>
      </c>
      <c r="S6" s="165">
        <f>J52+M126+J119+J27+J67+J17+J75+J123</f>
        <v>916</v>
      </c>
    </row>
    <row r="7" spans="1:19" ht="15.75" customHeight="1" x14ac:dyDescent="0.25">
      <c r="A7" s="231">
        <v>1</v>
      </c>
      <c r="B7" s="92" t="s">
        <v>83</v>
      </c>
      <c r="C7" s="365">
        <v>20</v>
      </c>
      <c r="D7" s="366">
        <v>20</v>
      </c>
      <c r="E7" s="234"/>
      <c r="F7" s="234"/>
      <c r="G7" s="234"/>
      <c r="H7" s="365">
        <f>C7+E7-F7-G7</f>
        <v>20</v>
      </c>
      <c r="I7" s="366">
        <f>D7+E7-F7-G7</f>
        <v>20</v>
      </c>
      <c r="J7" s="767">
        <f>H7+H8</f>
        <v>35</v>
      </c>
      <c r="K7" s="710">
        <f>I7+I8</f>
        <v>35</v>
      </c>
      <c r="L7" s="367">
        <v>0</v>
      </c>
      <c r="N7" s="300"/>
      <c r="O7" s="300"/>
      <c r="P7" s="300"/>
      <c r="Q7" s="174"/>
      <c r="R7" s="300"/>
      <c r="S7" s="300"/>
    </row>
    <row r="8" spans="1:19" ht="15.75" customHeight="1" thickBot="1" x14ac:dyDescent="0.3">
      <c r="A8" s="312">
        <v>2</v>
      </c>
      <c r="B8" s="301" t="s">
        <v>102</v>
      </c>
      <c r="C8" s="302">
        <v>15</v>
      </c>
      <c r="D8" s="303">
        <v>15</v>
      </c>
      <c r="E8" s="304"/>
      <c r="F8" s="304"/>
      <c r="G8" s="304"/>
      <c r="H8" s="302">
        <f>C8+E8-F8</f>
        <v>15</v>
      </c>
      <c r="I8" s="305">
        <f>H8</f>
        <v>15</v>
      </c>
      <c r="J8" s="811"/>
      <c r="K8" s="812"/>
      <c r="L8" s="290">
        <v>0</v>
      </c>
      <c r="N8" s="166" t="s">
        <v>68</v>
      </c>
      <c r="O8" s="166" t="s">
        <v>69</v>
      </c>
      <c r="P8" s="167" t="s">
        <v>70</v>
      </c>
      <c r="R8" s="166" t="s">
        <v>68</v>
      </c>
      <c r="S8" s="166" t="s">
        <v>78</v>
      </c>
    </row>
    <row r="9" spans="1:19" s="18" customFormat="1" ht="15" customHeight="1" thickBot="1" x14ac:dyDescent="0.3">
      <c r="A9" s="741" t="s">
        <v>21</v>
      </c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3"/>
      <c r="M9" s="50"/>
      <c r="N9" s="167"/>
      <c r="O9" s="167" t="s">
        <v>70</v>
      </c>
      <c r="R9" s="167"/>
      <c r="S9" s="167" t="s">
        <v>70</v>
      </c>
    </row>
    <row r="10" spans="1:19" ht="15.75" thickBot="1" x14ac:dyDescent="0.3">
      <c r="A10" s="237">
        <v>3</v>
      </c>
      <c r="B10" s="238" t="s">
        <v>121</v>
      </c>
      <c r="C10" s="239">
        <v>15</v>
      </c>
      <c r="D10" s="240">
        <v>15</v>
      </c>
      <c r="E10" s="241"/>
      <c r="F10" s="241"/>
      <c r="G10" s="241"/>
      <c r="H10" s="242">
        <f>C10+E10-F10-G10</f>
        <v>15</v>
      </c>
      <c r="I10" s="243">
        <f>H10</f>
        <v>15</v>
      </c>
      <c r="J10" s="244">
        <f>H10</f>
        <v>15</v>
      </c>
      <c r="K10" s="245">
        <v>15</v>
      </c>
      <c r="L10" s="246">
        <v>0</v>
      </c>
      <c r="M10" s="198"/>
      <c r="N10" s="18"/>
      <c r="O10" s="166" t="s">
        <v>71</v>
      </c>
      <c r="R10" s="167"/>
      <c r="S10" s="166" t="s">
        <v>71</v>
      </c>
    </row>
    <row r="11" spans="1:19" x14ac:dyDescent="0.25">
      <c r="A11" s="764" t="s">
        <v>92</v>
      </c>
      <c r="B11" s="765"/>
      <c r="C11" s="765"/>
      <c r="D11" s="765"/>
      <c r="E11" s="765"/>
      <c r="F11" s="765"/>
      <c r="G11" s="765"/>
      <c r="H11" s="765"/>
      <c r="I11" s="765"/>
      <c r="J11" s="765"/>
      <c r="K11" s="765"/>
      <c r="L11" s="766"/>
      <c r="M11" s="198"/>
      <c r="N11" s="18"/>
      <c r="O11" s="166" t="s">
        <v>96</v>
      </c>
      <c r="R11" s="167"/>
      <c r="S11" s="166" t="s">
        <v>96</v>
      </c>
    </row>
    <row r="12" spans="1:19" x14ac:dyDescent="0.25">
      <c r="A12" s="368">
        <v>4</v>
      </c>
      <c r="B12" s="311" t="s">
        <v>67</v>
      </c>
      <c r="C12" s="309">
        <v>15</v>
      </c>
      <c r="D12" s="310">
        <v>15</v>
      </c>
      <c r="E12" s="424"/>
      <c r="F12" s="424"/>
      <c r="G12" s="424"/>
      <c r="H12" s="309">
        <f>C12+E12-F12-G12</f>
        <v>15</v>
      </c>
      <c r="I12" s="310">
        <f>D12+E12-F12-G12</f>
        <v>15</v>
      </c>
      <c r="J12" s="784">
        <f>H12+H13</f>
        <v>30</v>
      </c>
      <c r="K12" s="785">
        <f>I12+I13</f>
        <v>30</v>
      </c>
      <c r="L12" s="406">
        <v>0</v>
      </c>
      <c r="M12" s="198"/>
      <c r="N12" s="18"/>
      <c r="O12" s="166" t="s">
        <v>72</v>
      </c>
      <c r="R12" s="167"/>
      <c r="S12" s="166" t="s">
        <v>72</v>
      </c>
    </row>
    <row r="13" spans="1:19" ht="15.75" thickBot="1" x14ac:dyDescent="0.3">
      <c r="A13" s="30">
        <v>5</v>
      </c>
      <c r="B13" s="306" t="s">
        <v>84</v>
      </c>
      <c r="C13" s="307">
        <v>15</v>
      </c>
      <c r="D13" s="308">
        <v>15</v>
      </c>
      <c r="E13" s="304"/>
      <c r="F13" s="304"/>
      <c r="G13" s="304"/>
      <c r="H13" s="302">
        <f>C13+E13-F13-G13</f>
        <v>15</v>
      </c>
      <c r="I13" s="303">
        <f>D13+E13-F13-G13</f>
        <v>15</v>
      </c>
      <c r="J13" s="721"/>
      <c r="K13" s="780"/>
      <c r="L13" s="331">
        <v>0</v>
      </c>
      <c r="M13" s="50"/>
      <c r="N13" s="18"/>
      <c r="O13" s="166" t="s">
        <v>73</v>
      </c>
      <c r="Q13" s="166"/>
      <c r="R13" s="166"/>
      <c r="S13" s="166" t="s">
        <v>74</v>
      </c>
    </row>
    <row r="14" spans="1:19" ht="15.75" thickBot="1" x14ac:dyDescent="0.3">
      <c r="A14" s="803" t="s">
        <v>82</v>
      </c>
      <c r="B14" s="804"/>
      <c r="C14" s="200">
        <f>C13+C10+C8</f>
        <v>45</v>
      </c>
      <c r="D14" s="200">
        <f>D13+D10+D8</f>
        <v>45</v>
      </c>
      <c r="E14" s="201">
        <f>E7+E8+E10+E12+E13</f>
        <v>0</v>
      </c>
      <c r="F14" s="201">
        <f>F7+F8+F12+F13+F10</f>
        <v>0</v>
      </c>
      <c r="G14" s="201"/>
      <c r="H14" s="38">
        <f>H13+H10+H8+H12+H7</f>
        <v>80</v>
      </c>
      <c r="I14" s="38">
        <f>I13+I10+I8+I12+I7</f>
        <v>80</v>
      </c>
      <c r="J14" s="24">
        <f>J7+J10+J12</f>
        <v>80</v>
      </c>
      <c r="K14" s="202">
        <f>K7+K10+K12</f>
        <v>80</v>
      </c>
      <c r="L14" s="203">
        <v>0</v>
      </c>
      <c r="O14" s="166" t="s">
        <v>74</v>
      </c>
      <c r="S14" s="166" t="s">
        <v>75</v>
      </c>
    </row>
    <row r="15" spans="1:19" ht="15.75" customHeight="1" thickBot="1" x14ac:dyDescent="0.3">
      <c r="A15" s="805" t="s">
        <v>11</v>
      </c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7"/>
      <c r="O15" s="166" t="s">
        <v>75</v>
      </c>
      <c r="S15" s="166" t="s">
        <v>76</v>
      </c>
    </row>
    <row r="16" spans="1:19" ht="15.75" thickBot="1" x14ac:dyDescent="0.3">
      <c r="A16" s="775" t="s">
        <v>32</v>
      </c>
      <c r="B16" s="776"/>
      <c r="C16" s="776"/>
      <c r="D16" s="776"/>
      <c r="E16" s="776"/>
      <c r="F16" s="776"/>
      <c r="G16" s="776"/>
      <c r="H16" s="776"/>
      <c r="I16" s="776"/>
      <c r="J16" s="776"/>
      <c r="K16" s="776"/>
      <c r="L16" s="777"/>
      <c r="O16" s="166" t="s">
        <v>76</v>
      </c>
    </row>
    <row r="17" spans="1:14" s="18" customFormat="1" x14ac:dyDescent="0.25">
      <c r="A17" s="17">
        <v>6</v>
      </c>
      <c r="B17" s="92">
        <v>411</v>
      </c>
      <c r="C17" s="109">
        <v>23</v>
      </c>
      <c r="D17" s="273">
        <v>23</v>
      </c>
      <c r="E17" s="15"/>
      <c r="F17" s="15">
        <v>1</v>
      </c>
      <c r="G17" s="15"/>
      <c r="H17" s="8">
        <f>C17+E17-F17-G17</f>
        <v>22</v>
      </c>
      <c r="I17" s="133">
        <f>H17</f>
        <v>22</v>
      </c>
      <c r="J17" s="799">
        <f>SUM(H17:H20)</f>
        <v>95</v>
      </c>
      <c r="K17" s="801">
        <f>J17</f>
        <v>95</v>
      </c>
      <c r="L17" s="786">
        <v>0</v>
      </c>
      <c r="M17"/>
      <c r="N17"/>
    </row>
    <row r="18" spans="1:14" s="18" customFormat="1" x14ac:dyDescent="0.25">
      <c r="A18" s="335">
        <v>7</v>
      </c>
      <c r="B18" s="360">
        <v>421</v>
      </c>
      <c r="C18" s="361">
        <v>26</v>
      </c>
      <c r="D18" s="362">
        <v>26</v>
      </c>
      <c r="E18" s="318"/>
      <c r="F18" s="318"/>
      <c r="G18" s="318"/>
      <c r="H18" s="361">
        <v>26</v>
      </c>
      <c r="I18" s="208">
        <v>26</v>
      </c>
      <c r="J18" s="800"/>
      <c r="K18" s="802"/>
      <c r="L18" s="787"/>
      <c r="M18"/>
      <c r="N18"/>
    </row>
    <row r="19" spans="1:14" x14ac:dyDescent="0.25">
      <c r="A19" s="26">
        <v>8</v>
      </c>
      <c r="B19" s="90">
        <v>431</v>
      </c>
      <c r="C19" s="110">
        <v>24</v>
      </c>
      <c r="D19" s="274">
        <v>24</v>
      </c>
      <c r="E19" s="13"/>
      <c r="F19" s="13"/>
      <c r="G19" s="13"/>
      <c r="H19" s="9">
        <v>24</v>
      </c>
      <c r="I19" s="134">
        <v>24</v>
      </c>
      <c r="J19" s="800"/>
      <c r="K19" s="802"/>
      <c r="L19" s="787"/>
    </row>
    <row r="20" spans="1:14" ht="15.75" thickBot="1" x14ac:dyDescent="0.3">
      <c r="A20" s="411">
        <v>9</v>
      </c>
      <c r="B20" s="93">
        <v>441</v>
      </c>
      <c r="C20" s="110">
        <v>23</v>
      </c>
      <c r="D20" s="274">
        <v>23</v>
      </c>
      <c r="E20" s="16"/>
      <c r="F20" s="16"/>
      <c r="G20" s="16"/>
      <c r="H20" s="9">
        <f>SUM(C20+E20-F20)</f>
        <v>23</v>
      </c>
      <c r="I20" s="134">
        <f>D20+E20-F20</f>
        <v>23</v>
      </c>
      <c r="J20" s="800"/>
      <c r="K20" s="802"/>
      <c r="L20" s="787"/>
    </row>
    <row r="21" spans="1:14" s="18" customFormat="1" ht="15.75" customHeight="1" thickBot="1" x14ac:dyDescent="0.3">
      <c r="A21" s="775" t="s">
        <v>33</v>
      </c>
      <c r="B21" s="776"/>
      <c r="C21" s="776"/>
      <c r="D21" s="776"/>
      <c r="E21" s="776"/>
      <c r="F21" s="776"/>
      <c r="G21" s="776"/>
      <c r="H21" s="776"/>
      <c r="I21" s="776"/>
      <c r="J21" s="776"/>
      <c r="K21" s="776"/>
      <c r="L21" s="777"/>
    </row>
    <row r="22" spans="1:14" x14ac:dyDescent="0.25">
      <c r="A22" s="51">
        <v>10</v>
      </c>
      <c r="B22" s="92">
        <v>911</v>
      </c>
      <c r="C22" s="109">
        <v>25</v>
      </c>
      <c r="D22" s="273">
        <v>25</v>
      </c>
      <c r="E22" s="54"/>
      <c r="F22" s="54">
        <v>1</v>
      </c>
      <c r="G22" s="52"/>
      <c r="H22" s="8">
        <f>C22+E22-F22-G22</f>
        <v>24</v>
      </c>
      <c r="I22" s="133">
        <f>H22</f>
        <v>24</v>
      </c>
      <c r="J22" s="799">
        <f>SUM(H22:H25)</f>
        <v>98</v>
      </c>
      <c r="K22" s="801">
        <f>J22</f>
        <v>98</v>
      </c>
      <c r="L22" s="786">
        <v>0</v>
      </c>
    </row>
    <row r="23" spans="1:14" x14ac:dyDescent="0.25">
      <c r="A23" s="395">
        <v>11</v>
      </c>
      <c r="B23" s="360">
        <v>921</v>
      </c>
      <c r="C23" s="361">
        <v>25</v>
      </c>
      <c r="D23" s="362">
        <v>25</v>
      </c>
      <c r="E23" s="363"/>
      <c r="F23" s="363"/>
      <c r="G23" s="364"/>
      <c r="H23" s="9">
        <f>C23+E23-F23-G23</f>
        <v>25</v>
      </c>
      <c r="I23" s="134">
        <f>H23</f>
        <v>25</v>
      </c>
      <c r="J23" s="800"/>
      <c r="K23" s="802"/>
      <c r="L23" s="787"/>
    </row>
    <row r="24" spans="1:14" x14ac:dyDescent="0.25">
      <c r="A24" s="335">
        <v>12</v>
      </c>
      <c r="B24" s="90">
        <v>931</v>
      </c>
      <c r="C24" s="110">
        <v>24</v>
      </c>
      <c r="D24" s="274">
        <v>24</v>
      </c>
      <c r="E24" s="13"/>
      <c r="F24" s="13"/>
      <c r="G24" s="13"/>
      <c r="H24" s="9">
        <f>C24+E24-F24-G24</f>
        <v>24</v>
      </c>
      <c r="I24" s="134">
        <v>24</v>
      </c>
      <c r="J24" s="800"/>
      <c r="K24" s="802"/>
      <c r="L24" s="787"/>
    </row>
    <row r="25" spans="1:14" ht="15.75" thickBot="1" x14ac:dyDescent="0.3">
      <c r="A25" s="29">
        <v>13</v>
      </c>
      <c r="B25" s="93">
        <v>941</v>
      </c>
      <c r="C25" s="110">
        <v>25</v>
      </c>
      <c r="D25" s="274">
        <v>25</v>
      </c>
      <c r="E25" s="20"/>
      <c r="F25" s="20"/>
      <c r="G25" s="20"/>
      <c r="H25" s="9">
        <f>C25+E25-F25-G25</f>
        <v>25</v>
      </c>
      <c r="I25" s="134">
        <f>D25+E25-F25</f>
        <v>25</v>
      </c>
      <c r="J25" s="800"/>
      <c r="K25" s="802"/>
      <c r="L25" s="787"/>
    </row>
    <row r="26" spans="1:14" ht="15.75" customHeight="1" x14ac:dyDescent="0.25">
      <c r="A26" s="733" t="s">
        <v>31</v>
      </c>
      <c r="B26" s="734"/>
      <c r="C26" s="734"/>
      <c r="D26" s="734"/>
      <c r="E26" s="734"/>
      <c r="F26" s="734"/>
      <c r="G26" s="734"/>
      <c r="H26" s="734"/>
      <c r="I26" s="734"/>
      <c r="J26" s="734"/>
      <c r="K26" s="734"/>
      <c r="L26" s="746"/>
    </row>
    <row r="27" spans="1:14" ht="15.75" customHeight="1" x14ac:dyDescent="0.25">
      <c r="A27" s="77">
        <v>14</v>
      </c>
      <c r="B27" s="311">
        <v>311</v>
      </c>
      <c r="C27" s="210">
        <v>25</v>
      </c>
      <c r="D27" s="314">
        <v>25</v>
      </c>
      <c r="E27" s="78"/>
      <c r="F27" s="78"/>
      <c r="G27" s="78"/>
      <c r="H27" s="210">
        <f>C27+E27-F27-G27</f>
        <v>25</v>
      </c>
      <c r="I27" s="314">
        <f>D27+E27-F27-G27</f>
        <v>25</v>
      </c>
      <c r="J27" s="784">
        <f>K27+L27</f>
        <v>224</v>
      </c>
      <c r="K27" s="788">
        <f>H27+H28+H30+H32+H34+H36+H38+H39</f>
        <v>183</v>
      </c>
      <c r="L27" s="792">
        <f>H31+H33+H35+H37+H29</f>
        <v>41</v>
      </c>
    </row>
    <row r="28" spans="1:14" ht="15.75" customHeight="1" x14ac:dyDescent="0.25">
      <c r="A28" s="77">
        <v>15</v>
      </c>
      <c r="B28" s="117">
        <v>312</v>
      </c>
      <c r="C28" s="118">
        <v>25</v>
      </c>
      <c r="D28" s="315">
        <v>25</v>
      </c>
      <c r="E28" s="334"/>
      <c r="F28" s="334"/>
      <c r="G28" s="334"/>
      <c r="H28" s="118">
        <f>C28+E28-F28-G28</f>
        <v>25</v>
      </c>
      <c r="I28" s="315">
        <f>D28+E28-F28-G28</f>
        <v>25</v>
      </c>
      <c r="J28" s="720"/>
      <c r="K28" s="723"/>
      <c r="L28" s="792"/>
    </row>
    <row r="29" spans="1:14" ht="15.75" customHeight="1" x14ac:dyDescent="0.25">
      <c r="A29" s="77">
        <v>16</v>
      </c>
      <c r="B29" s="215">
        <v>313</v>
      </c>
      <c r="C29" s="151">
        <v>20</v>
      </c>
      <c r="D29" s="313">
        <v>20</v>
      </c>
      <c r="E29" s="216"/>
      <c r="F29" s="216"/>
      <c r="G29" s="216"/>
      <c r="H29" s="151">
        <f>C29+E29-F29-G29</f>
        <v>20</v>
      </c>
      <c r="I29" s="313">
        <f>D29+E29-F29-G29</f>
        <v>20</v>
      </c>
      <c r="J29" s="720"/>
      <c r="K29" s="723"/>
      <c r="L29" s="792"/>
    </row>
    <row r="30" spans="1:14" ht="15.75" customHeight="1" x14ac:dyDescent="0.25">
      <c r="A30" s="794">
        <v>17</v>
      </c>
      <c r="B30" s="117">
        <v>321</v>
      </c>
      <c r="C30" s="110">
        <v>23</v>
      </c>
      <c r="D30" s="283">
        <v>23</v>
      </c>
      <c r="E30" s="334"/>
      <c r="F30" s="334"/>
      <c r="G30" s="334"/>
      <c r="H30" s="118">
        <f>C30+E30-F30</f>
        <v>23</v>
      </c>
      <c r="I30" s="135">
        <f t="shared" ref="I30:I39" si="0">D30+E30-F30</f>
        <v>23</v>
      </c>
      <c r="J30" s="720"/>
      <c r="K30" s="723"/>
      <c r="L30" s="792"/>
    </row>
    <row r="31" spans="1:14" ht="15.75" customHeight="1" x14ac:dyDescent="0.25">
      <c r="A31" s="795"/>
      <c r="B31" s="215" t="s">
        <v>103</v>
      </c>
      <c r="C31" s="112">
        <v>3</v>
      </c>
      <c r="D31" s="284">
        <v>3</v>
      </c>
      <c r="E31" s="216"/>
      <c r="F31" s="216"/>
      <c r="G31" s="216"/>
      <c r="H31" s="151">
        <f>C31+E31-F31</f>
        <v>3</v>
      </c>
      <c r="I31" s="136">
        <f>D31+E31-F31</f>
        <v>3</v>
      </c>
      <c r="J31" s="720"/>
      <c r="K31" s="723"/>
      <c r="L31" s="792"/>
    </row>
    <row r="32" spans="1:14" ht="15.75" customHeight="1" x14ac:dyDescent="0.25">
      <c r="A32" s="796">
        <v>18</v>
      </c>
      <c r="B32" s="117">
        <v>322</v>
      </c>
      <c r="C32" s="114">
        <v>25</v>
      </c>
      <c r="D32" s="283">
        <v>25</v>
      </c>
      <c r="E32" s="334"/>
      <c r="F32" s="297">
        <v>1</v>
      </c>
      <c r="G32" s="334"/>
      <c r="H32" s="118">
        <f>C32+E32-F32-G32</f>
        <v>24</v>
      </c>
      <c r="I32" s="135">
        <f>D32+E32-F32-G32</f>
        <v>24</v>
      </c>
      <c r="J32" s="720"/>
      <c r="K32" s="723"/>
      <c r="L32" s="792"/>
    </row>
    <row r="33" spans="1:13" ht="15.75" customHeight="1" x14ac:dyDescent="0.25">
      <c r="A33" s="795"/>
      <c r="B33" s="215" t="s">
        <v>104</v>
      </c>
      <c r="C33" s="112">
        <v>5</v>
      </c>
      <c r="D33" s="284">
        <v>5</v>
      </c>
      <c r="E33" s="216"/>
      <c r="F33" s="216"/>
      <c r="G33" s="216"/>
      <c r="H33" s="151">
        <f>C33+E33-F33</f>
        <v>5</v>
      </c>
      <c r="I33" s="136">
        <f>H33</f>
        <v>5</v>
      </c>
      <c r="J33" s="720"/>
      <c r="K33" s="723"/>
      <c r="L33" s="792"/>
      <c r="M33" s="169"/>
    </row>
    <row r="34" spans="1:13" ht="16.5" customHeight="1" x14ac:dyDescent="0.25">
      <c r="A34" s="796">
        <v>19</v>
      </c>
      <c r="B34" s="90">
        <v>331</v>
      </c>
      <c r="C34" s="110">
        <v>20</v>
      </c>
      <c r="D34" s="274">
        <v>20</v>
      </c>
      <c r="E34" s="13"/>
      <c r="F34" s="13"/>
      <c r="G34" s="13"/>
      <c r="H34" s="9">
        <f>C34+E34-F34</f>
        <v>20</v>
      </c>
      <c r="I34" s="134">
        <f t="shared" si="0"/>
        <v>20</v>
      </c>
      <c r="J34" s="720"/>
      <c r="K34" s="723"/>
      <c r="L34" s="792"/>
      <c r="M34" s="169"/>
    </row>
    <row r="35" spans="1:13" ht="15.75" customHeight="1" x14ac:dyDescent="0.25">
      <c r="A35" s="795"/>
      <c r="B35" s="215" t="s">
        <v>122</v>
      </c>
      <c r="C35" s="129">
        <v>8</v>
      </c>
      <c r="D35" s="284">
        <v>8</v>
      </c>
      <c r="E35" s="216"/>
      <c r="F35" s="216"/>
      <c r="G35" s="216"/>
      <c r="H35" s="151">
        <f>C35+E35-F35-G35</f>
        <v>8</v>
      </c>
      <c r="I35" s="136">
        <f>D35+E35-F35-G35</f>
        <v>8</v>
      </c>
      <c r="J35" s="720"/>
      <c r="K35" s="723"/>
      <c r="L35" s="792"/>
      <c r="M35" s="169"/>
    </row>
    <row r="36" spans="1:13" ht="15" customHeight="1" x14ac:dyDescent="0.25">
      <c r="A36" s="797">
        <v>20</v>
      </c>
      <c r="B36" s="93">
        <v>332</v>
      </c>
      <c r="C36" s="110">
        <v>20</v>
      </c>
      <c r="D36" s="274">
        <v>20</v>
      </c>
      <c r="E36" s="16"/>
      <c r="F36" s="16"/>
      <c r="G36" s="16"/>
      <c r="H36" s="10">
        <f>C36+E36-F36</f>
        <v>20</v>
      </c>
      <c r="I36" s="134">
        <f t="shared" si="0"/>
        <v>20</v>
      </c>
      <c r="J36" s="720"/>
      <c r="K36" s="723"/>
      <c r="L36" s="792"/>
      <c r="M36" s="169"/>
    </row>
    <row r="37" spans="1:13" ht="16.5" customHeight="1" x14ac:dyDescent="0.25">
      <c r="A37" s="798"/>
      <c r="B37" s="119" t="s">
        <v>105</v>
      </c>
      <c r="C37" s="129">
        <v>5</v>
      </c>
      <c r="D37" s="284">
        <v>5</v>
      </c>
      <c r="E37" s="130"/>
      <c r="F37" s="130"/>
      <c r="G37" s="130"/>
      <c r="H37" s="120">
        <f>C37+E37-F37</f>
        <v>5</v>
      </c>
      <c r="I37" s="136">
        <f t="shared" si="0"/>
        <v>5</v>
      </c>
      <c r="J37" s="720"/>
      <c r="K37" s="723"/>
      <c r="L37" s="792"/>
      <c r="M37" s="169"/>
    </row>
    <row r="38" spans="1:13" ht="16.5" customHeight="1" x14ac:dyDescent="0.25">
      <c r="A38" s="214">
        <v>21</v>
      </c>
      <c r="B38" s="95">
        <v>341</v>
      </c>
      <c r="C38" s="113">
        <v>25</v>
      </c>
      <c r="D38" s="285">
        <v>25</v>
      </c>
      <c r="E38" s="289"/>
      <c r="F38" s="289">
        <v>3</v>
      </c>
      <c r="G38" s="289"/>
      <c r="H38" s="12">
        <f>C38+E38-F38</f>
        <v>22</v>
      </c>
      <c r="I38" s="137">
        <f t="shared" si="0"/>
        <v>22</v>
      </c>
      <c r="J38" s="720"/>
      <c r="K38" s="723"/>
      <c r="L38" s="792"/>
      <c r="M38" s="169"/>
    </row>
    <row r="39" spans="1:13" ht="16.5" customHeight="1" thickBot="1" x14ac:dyDescent="0.3">
      <c r="A39" s="359">
        <v>22</v>
      </c>
      <c r="B39" s="91">
        <v>342</v>
      </c>
      <c r="C39" s="144">
        <v>24</v>
      </c>
      <c r="D39" s="272">
        <v>24</v>
      </c>
      <c r="E39" s="14"/>
      <c r="F39" s="14"/>
      <c r="G39" s="14"/>
      <c r="H39" s="39">
        <f>C39+E39-F39</f>
        <v>24</v>
      </c>
      <c r="I39" s="226">
        <f t="shared" si="0"/>
        <v>24</v>
      </c>
      <c r="J39" s="721"/>
      <c r="K39" s="724"/>
      <c r="L39" s="793"/>
      <c r="M39" s="169"/>
    </row>
    <row r="40" spans="1:13" x14ac:dyDescent="0.25">
      <c r="A40" s="737" t="s">
        <v>34</v>
      </c>
      <c r="B40" s="738"/>
      <c r="C40" s="738"/>
      <c r="D40" s="738"/>
      <c r="E40" s="738"/>
      <c r="F40" s="738"/>
      <c r="G40" s="738"/>
      <c r="H40" s="738"/>
      <c r="I40" s="738"/>
      <c r="J40" s="738"/>
      <c r="K40" s="738"/>
      <c r="L40" s="739"/>
    </row>
    <row r="41" spans="1:13" x14ac:dyDescent="0.25">
      <c r="A41" s="19">
        <v>23</v>
      </c>
      <c r="B41" s="93">
        <v>811</v>
      </c>
      <c r="C41" s="10">
        <v>25</v>
      </c>
      <c r="D41" s="141">
        <v>25</v>
      </c>
      <c r="E41" s="335"/>
      <c r="F41" s="335"/>
      <c r="G41" s="335"/>
      <c r="H41" s="10">
        <f>C41+E41-F41-G41</f>
        <v>25</v>
      </c>
      <c r="I41" s="141">
        <f>D41+E41-F41-G41</f>
        <v>25</v>
      </c>
      <c r="J41" s="784">
        <f>K41+L41</f>
        <v>226</v>
      </c>
      <c r="K41" s="788">
        <f>H41+H42+H44+H45+H46+H47+H49+H50</f>
        <v>196</v>
      </c>
      <c r="L41" s="789">
        <f>H43+H48</f>
        <v>30</v>
      </c>
    </row>
    <row r="42" spans="1:13" x14ac:dyDescent="0.25">
      <c r="A42" s="19">
        <v>24</v>
      </c>
      <c r="B42" s="90">
        <v>812</v>
      </c>
      <c r="C42" s="9">
        <v>25</v>
      </c>
      <c r="D42" s="148">
        <v>25</v>
      </c>
      <c r="E42" s="422"/>
      <c r="F42" s="422"/>
      <c r="G42" s="422"/>
      <c r="H42" s="9">
        <f>C42+E42-F42-G42</f>
        <v>25</v>
      </c>
      <c r="I42" s="148">
        <f>D42+E42-F42-G42</f>
        <v>25</v>
      </c>
      <c r="J42" s="720"/>
      <c r="K42" s="723"/>
      <c r="L42" s="790"/>
    </row>
    <row r="43" spans="1:13" x14ac:dyDescent="0.25">
      <c r="A43" s="19">
        <v>25</v>
      </c>
      <c r="B43" s="96">
        <v>813</v>
      </c>
      <c r="C43" s="69">
        <v>13</v>
      </c>
      <c r="D43" s="316">
        <v>13</v>
      </c>
      <c r="E43" s="421"/>
      <c r="F43" s="421"/>
      <c r="G43" s="421"/>
      <c r="H43" s="69">
        <f>C43+E43-F43-G43</f>
        <v>13</v>
      </c>
      <c r="I43" s="316">
        <f>D43+E43-F43-G43</f>
        <v>13</v>
      </c>
      <c r="J43" s="720"/>
      <c r="K43" s="723"/>
      <c r="L43" s="790"/>
    </row>
    <row r="44" spans="1:13" x14ac:dyDescent="0.25">
      <c r="A44" s="214">
        <v>26</v>
      </c>
      <c r="B44" s="90">
        <v>821</v>
      </c>
      <c r="C44" s="110">
        <v>25</v>
      </c>
      <c r="D44" s="274">
        <v>25</v>
      </c>
      <c r="E44" s="13"/>
      <c r="F44" s="13"/>
      <c r="G44" s="121"/>
      <c r="H44" s="9">
        <v>25</v>
      </c>
      <c r="I44" s="134">
        <f t="shared" ref="I44:I49" si="1">D44+E44-F44</f>
        <v>25</v>
      </c>
      <c r="J44" s="720"/>
      <c r="K44" s="723"/>
      <c r="L44" s="790"/>
    </row>
    <row r="45" spans="1:13" x14ac:dyDescent="0.25">
      <c r="A45" s="147" t="s">
        <v>106</v>
      </c>
      <c r="B45" s="93">
        <v>822</v>
      </c>
      <c r="C45" s="110">
        <v>24</v>
      </c>
      <c r="D45" s="274">
        <v>24</v>
      </c>
      <c r="E45" s="16"/>
      <c r="F45" s="16"/>
      <c r="G45" s="45"/>
      <c r="H45" s="9">
        <f>C45+E45-F45-G45</f>
        <v>24</v>
      </c>
      <c r="I45" s="134">
        <f t="shared" si="1"/>
        <v>24</v>
      </c>
      <c r="J45" s="720"/>
      <c r="K45" s="723"/>
      <c r="L45" s="790"/>
    </row>
    <row r="46" spans="1:13" x14ac:dyDescent="0.25">
      <c r="A46" s="19">
        <v>28</v>
      </c>
      <c r="B46" s="90">
        <v>831</v>
      </c>
      <c r="C46" s="110">
        <v>25</v>
      </c>
      <c r="D46" s="274">
        <v>25</v>
      </c>
      <c r="E46" s="13"/>
      <c r="F46" s="13">
        <v>1</v>
      </c>
      <c r="G46" s="13"/>
      <c r="H46" s="9">
        <f>C46+E46-F46-G46</f>
        <v>24</v>
      </c>
      <c r="I46" s="134">
        <f t="shared" si="1"/>
        <v>24</v>
      </c>
      <c r="J46" s="720"/>
      <c r="K46" s="723"/>
      <c r="L46" s="790"/>
    </row>
    <row r="47" spans="1:13" x14ac:dyDescent="0.25">
      <c r="A47" s="19">
        <v>29</v>
      </c>
      <c r="B47" s="93">
        <v>832</v>
      </c>
      <c r="C47" s="110">
        <v>24</v>
      </c>
      <c r="D47" s="274">
        <v>24</v>
      </c>
      <c r="E47" s="16">
        <v>1</v>
      </c>
      <c r="F47" s="16"/>
      <c r="G47" s="16"/>
      <c r="H47" s="9">
        <f>C47+E47-F47-G47</f>
        <v>25</v>
      </c>
      <c r="I47" s="134">
        <f t="shared" si="1"/>
        <v>25</v>
      </c>
      <c r="J47" s="720"/>
      <c r="K47" s="723"/>
      <c r="L47" s="790"/>
    </row>
    <row r="48" spans="1:13" x14ac:dyDescent="0.25">
      <c r="A48" s="19">
        <v>30</v>
      </c>
      <c r="B48" s="96">
        <v>833</v>
      </c>
      <c r="C48" s="112">
        <v>17</v>
      </c>
      <c r="D48" s="281">
        <v>17</v>
      </c>
      <c r="E48" s="28"/>
      <c r="F48" s="28"/>
      <c r="G48" s="115"/>
      <c r="H48" s="69">
        <f>C48+E48-F48</f>
        <v>17</v>
      </c>
      <c r="I48" s="140">
        <f t="shared" si="1"/>
        <v>17</v>
      </c>
      <c r="J48" s="720"/>
      <c r="K48" s="723"/>
      <c r="L48" s="790"/>
    </row>
    <row r="49" spans="1:13" x14ac:dyDescent="0.25">
      <c r="A49" s="411">
        <v>31</v>
      </c>
      <c r="B49" s="93">
        <v>841</v>
      </c>
      <c r="C49" s="110">
        <v>23</v>
      </c>
      <c r="D49" s="274">
        <v>23</v>
      </c>
      <c r="E49" s="16">
        <v>1</v>
      </c>
      <c r="F49" s="16"/>
      <c r="G49" s="16"/>
      <c r="H49" s="9">
        <f>C49+E49-F49-G49</f>
        <v>24</v>
      </c>
      <c r="I49" s="134">
        <f t="shared" si="1"/>
        <v>24</v>
      </c>
      <c r="J49" s="720"/>
      <c r="K49" s="723"/>
      <c r="L49" s="790"/>
    </row>
    <row r="50" spans="1:13" ht="15.75" thickBot="1" x14ac:dyDescent="0.3">
      <c r="A50" s="21">
        <v>32</v>
      </c>
      <c r="B50" s="91">
        <v>842</v>
      </c>
      <c r="C50" s="111">
        <v>25</v>
      </c>
      <c r="D50" s="287">
        <v>25</v>
      </c>
      <c r="E50" s="14"/>
      <c r="F50" s="14">
        <v>1</v>
      </c>
      <c r="G50" s="14"/>
      <c r="H50" s="11">
        <v>24</v>
      </c>
      <c r="I50" s="357">
        <v>24</v>
      </c>
      <c r="J50" s="721"/>
      <c r="K50" s="724"/>
      <c r="L50" s="791"/>
    </row>
    <row r="51" spans="1:13" x14ac:dyDescent="0.25">
      <c r="A51" s="733" t="s">
        <v>58</v>
      </c>
      <c r="B51" s="734"/>
      <c r="C51" s="734"/>
      <c r="D51" s="734"/>
      <c r="E51" s="734"/>
      <c r="F51" s="734"/>
      <c r="G51" s="734"/>
      <c r="H51" s="734"/>
      <c r="I51" s="734"/>
      <c r="J51" s="734"/>
      <c r="K51" s="734"/>
      <c r="L51" s="746"/>
    </row>
    <row r="52" spans="1:13" x14ac:dyDescent="0.25">
      <c r="A52" s="77">
        <v>33</v>
      </c>
      <c r="B52" s="311">
        <v>511</v>
      </c>
      <c r="C52" s="210">
        <v>24</v>
      </c>
      <c r="D52" s="314">
        <v>24</v>
      </c>
      <c r="E52" s="78"/>
      <c r="F52" s="78">
        <v>1</v>
      </c>
      <c r="G52" s="78"/>
      <c r="H52" s="210">
        <f>C52+E52-F52-G52</f>
        <v>23</v>
      </c>
      <c r="I52" s="314">
        <f>D52+E52-F52-G52</f>
        <v>23</v>
      </c>
      <c r="J52" s="784">
        <f>K52</f>
        <v>181</v>
      </c>
      <c r="K52" s="788">
        <f>H52+H53+H54+H55+H56+H57+H58+H59</f>
        <v>181</v>
      </c>
      <c r="L52" s="726">
        <v>0</v>
      </c>
    </row>
    <row r="53" spans="1:13" x14ac:dyDescent="0.25">
      <c r="A53" s="77">
        <v>34</v>
      </c>
      <c r="B53" s="311">
        <v>512</v>
      </c>
      <c r="C53" s="210">
        <v>24</v>
      </c>
      <c r="D53" s="314">
        <v>24</v>
      </c>
      <c r="E53" s="78">
        <v>1</v>
      </c>
      <c r="F53" s="78"/>
      <c r="G53" s="78"/>
      <c r="H53" s="210">
        <f>C53+E53-F53-G53</f>
        <v>25</v>
      </c>
      <c r="I53" s="314">
        <f>D53+E53-F53-G53</f>
        <v>25</v>
      </c>
      <c r="J53" s="720"/>
      <c r="K53" s="723"/>
      <c r="L53" s="726"/>
    </row>
    <row r="54" spans="1:13" x14ac:dyDescent="0.25">
      <c r="A54" s="102">
        <v>35</v>
      </c>
      <c r="B54" s="90">
        <v>521</v>
      </c>
      <c r="C54" s="9">
        <v>23</v>
      </c>
      <c r="D54" s="275">
        <v>23</v>
      </c>
      <c r="E54" s="13"/>
      <c r="F54" s="13">
        <v>1</v>
      </c>
      <c r="G54" s="13"/>
      <c r="H54" s="9">
        <f>C54+E54-F54-G54</f>
        <v>22</v>
      </c>
      <c r="I54" s="148">
        <f>SUM(D54+E54-F54-G54)</f>
        <v>22</v>
      </c>
      <c r="J54" s="720"/>
      <c r="K54" s="723"/>
      <c r="L54" s="726"/>
    </row>
    <row r="55" spans="1:13" ht="15" customHeight="1" x14ac:dyDescent="0.25">
      <c r="A55" s="3">
        <v>36</v>
      </c>
      <c r="B55" s="93">
        <v>522</v>
      </c>
      <c r="C55" s="10">
        <v>24</v>
      </c>
      <c r="D55" s="276">
        <v>24</v>
      </c>
      <c r="E55" s="16">
        <v>1</v>
      </c>
      <c r="F55" s="16"/>
      <c r="G55" s="16"/>
      <c r="H55" s="10">
        <f>C55+E55-F55-G55</f>
        <v>25</v>
      </c>
      <c r="I55" s="141">
        <f>SUM(D55+E55-F55-G55)</f>
        <v>25</v>
      </c>
      <c r="J55" s="720"/>
      <c r="K55" s="723"/>
      <c r="L55" s="726"/>
    </row>
    <row r="56" spans="1:13" x14ac:dyDescent="0.25">
      <c r="A56" s="102">
        <v>37</v>
      </c>
      <c r="B56" s="93">
        <v>531</v>
      </c>
      <c r="C56" s="114">
        <v>25</v>
      </c>
      <c r="D56" s="282">
        <v>25</v>
      </c>
      <c r="E56" s="16"/>
      <c r="F56" s="16"/>
      <c r="G56" s="16"/>
      <c r="H56" s="10">
        <f>SUM(C56+E56-F56-G56)</f>
        <v>25</v>
      </c>
      <c r="I56" s="197">
        <v>25</v>
      </c>
      <c r="J56" s="720"/>
      <c r="K56" s="723"/>
      <c r="L56" s="726"/>
    </row>
    <row r="57" spans="1:13" ht="18" customHeight="1" x14ac:dyDescent="0.25">
      <c r="A57" s="3">
        <v>38</v>
      </c>
      <c r="B57" s="93">
        <v>532</v>
      </c>
      <c r="C57" s="114">
        <v>21</v>
      </c>
      <c r="D57" s="282">
        <v>21</v>
      </c>
      <c r="E57" s="16"/>
      <c r="F57" s="16"/>
      <c r="G57" s="16"/>
      <c r="H57" s="10">
        <f>C57+E57-F57</f>
        <v>21</v>
      </c>
      <c r="I57" s="138">
        <f>D57+E57-F57</f>
        <v>21</v>
      </c>
      <c r="J57" s="720"/>
      <c r="K57" s="723"/>
      <c r="L57" s="726"/>
    </row>
    <row r="58" spans="1:13" ht="15.75" customHeight="1" x14ac:dyDescent="0.25">
      <c r="A58" s="102">
        <v>39</v>
      </c>
      <c r="B58" s="93">
        <v>541</v>
      </c>
      <c r="C58" s="114">
        <v>18</v>
      </c>
      <c r="D58" s="282">
        <v>18</v>
      </c>
      <c r="E58" s="16"/>
      <c r="F58" s="16">
        <v>1</v>
      </c>
      <c r="G58" s="16"/>
      <c r="H58" s="10">
        <f>SUM(C58+E58-F58-G58)</f>
        <v>17</v>
      </c>
      <c r="I58" s="138">
        <f>D58+E58-F58</f>
        <v>17</v>
      </c>
      <c r="J58" s="720"/>
      <c r="K58" s="723"/>
      <c r="L58" s="726"/>
    </row>
    <row r="59" spans="1:13" ht="15.75" thickBot="1" x14ac:dyDescent="0.3">
      <c r="A59" s="4">
        <v>40</v>
      </c>
      <c r="B59" s="91">
        <v>542</v>
      </c>
      <c r="C59" s="144">
        <v>25</v>
      </c>
      <c r="D59" s="272">
        <v>25</v>
      </c>
      <c r="E59" s="14"/>
      <c r="F59" s="14">
        <v>2</v>
      </c>
      <c r="G59" s="14"/>
      <c r="H59" s="39">
        <f>C59+E59-F59-G59</f>
        <v>23</v>
      </c>
      <c r="I59" s="226">
        <f>D59+E59-F59</f>
        <v>23</v>
      </c>
      <c r="J59" s="721"/>
      <c r="K59" s="724"/>
      <c r="L59" s="727"/>
    </row>
    <row r="60" spans="1:13" ht="17.25" customHeight="1" thickBot="1" x14ac:dyDescent="0.3">
      <c r="A60" s="737" t="s">
        <v>93</v>
      </c>
      <c r="B60" s="738"/>
      <c r="C60" s="738"/>
      <c r="D60" s="738"/>
      <c r="E60" s="738"/>
      <c r="F60" s="738"/>
      <c r="G60" s="738"/>
      <c r="H60" s="738"/>
      <c r="I60" s="738"/>
      <c r="J60" s="738"/>
      <c r="K60" s="738"/>
      <c r="L60" s="739"/>
    </row>
    <row r="61" spans="1:13" ht="17.25" customHeight="1" thickBot="1" x14ac:dyDescent="0.3">
      <c r="A61" s="19">
        <v>41</v>
      </c>
      <c r="B61" s="93">
        <v>711</v>
      </c>
      <c r="C61" s="10">
        <v>22</v>
      </c>
      <c r="D61" s="396">
        <v>24</v>
      </c>
      <c r="E61" s="335">
        <v>1</v>
      </c>
      <c r="F61" s="335"/>
      <c r="G61" s="335"/>
      <c r="H61" s="10">
        <f>C61+E61-F61-G61</f>
        <v>23</v>
      </c>
      <c r="I61" s="396">
        <v>24</v>
      </c>
      <c r="J61" s="784">
        <f>H61+H62</f>
        <v>47</v>
      </c>
      <c r="K61" s="785">
        <f>J61</f>
        <v>47</v>
      </c>
      <c r="L61" s="782">
        <v>0</v>
      </c>
      <c r="M61" s="371">
        <f>SUM(I61:I62)</f>
        <v>48</v>
      </c>
    </row>
    <row r="62" spans="1:13" ht="15.75" thickBot="1" x14ac:dyDescent="0.3">
      <c r="A62" s="412">
        <v>42</v>
      </c>
      <c r="B62" s="301">
        <v>721</v>
      </c>
      <c r="C62" s="98">
        <v>24</v>
      </c>
      <c r="D62" s="280">
        <v>24</v>
      </c>
      <c r="E62" s="304"/>
      <c r="F62" s="304"/>
      <c r="G62" s="317"/>
      <c r="H62" s="11">
        <f>C62+E62-F62</f>
        <v>24</v>
      </c>
      <c r="I62" s="143">
        <f>D62+E62-F62</f>
        <v>24</v>
      </c>
      <c r="J62" s="721"/>
      <c r="K62" s="780"/>
      <c r="L62" s="782"/>
      <c r="M62">
        <v>1</v>
      </c>
    </row>
    <row r="63" spans="1:13" ht="17.25" customHeight="1" thickBot="1" x14ac:dyDescent="0.3">
      <c r="A63" s="716" t="s">
        <v>35</v>
      </c>
      <c r="B63" s="717"/>
      <c r="C63" s="717"/>
      <c r="D63" s="717"/>
      <c r="E63" s="717"/>
      <c r="F63" s="717"/>
      <c r="G63" s="717"/>
      <c r="H63" s="717"/>
      <c r="I63" s="717"/>
      <c r="J63" s="717"/>
      <c r="K63" s="717"/>
      <c r="L63" s="718"/>
    </row>
    <row r="64" spans="1:13" x14ac:dyDescent="0.25">
      <c r="A64" s="51">
        <v>43</v>
      </c>
      <c r="B64" s="92">
        <v>731</v>
      </c>
      <c r="C64" s="99">
        <v>22</v>
      </c>
      <c r="D64" s="279">
        <v>22</v>
      </c>
      <c r="E64" s="15"/>
      <c r="F64" s="15"/>
      <c r="G64" s="15" t="s">
        <v>81</v>
      </c>
      <c r="H64" s="8">
        <v>22</v>
      </c>
      <c r="I64" s="142">
        <v>22</v>
      </c>
      <c r="J64" s="719">
        <f>SUM(H64:H65)</f>
        <v>44</v>
      </c>
      <c r="K64" s="778">
        <f>J64</f>
        <v>44</v>
      </c>
      <c r="L64" s="786">
        <v>0</v>
      </c>
    </row>
    <row r="65" spans="1:14" ht="15.75" thickBot="1" x14ac:dyDescent="0.3">
      <c r="A65" s="293">
        <v>44</v>
      </c>
      <c r="B65" s="93">
        <v>741</v>
      </c>
      <c r="C65" s="97">
        <v>22</v>
      </c>
      <c r="D65" s="276">
        <v>22</v>
      </c>
      <c r="E65" s="16"/>
      <c r="F65" s="16"/>
      <c r="G65" s="16"/>
      <c r="H65" s="9">
        <v>22</v>
      </c>
      <c r="I65" s="141">
        <v>22</v>
      </c>
      <c r="J65" s="720"/>
      <c r="K65" s="779"/>
      <c r="L65" s="787"/>
    </row>
    <row r="66" spans="1:14" ht="15.75" thickBot="1" x14ac:dyDescent="0.3">
      <c r="A66" s="775" t="s">
        <v>59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7"/>
    </row>
    <row r="67" spans="1:14" x14ac:dyDescent="0.25">
      <c r="A67" s="17">
        <v>45</v>
      </c>
      <c r="B67" s="92">
        <v>611</v>
      </c>
      <c r="C67" s="8">
        <v>25</v>
      </c>
      <c r="D67" s="142">
        <v>25</v>
      </c>
      <c r="E67" s="234"/>
      <c r="F67" s="234">
        <v>1</v>
      </c>
      <c r="G67" s="234"/>
      <c r="H67" s="8">
        <f>C67+E67-F67-G67</f>
        <v>24</v>
      </c>
      <c r="I67" s="142">
        <f>D67+E67-F67-G67</f>
        <v>24</v>
      </c>
      <c r="J67" s="719">
        <v>150</v>
      </c>
      <c r="K67" s="778">
        <v>150</v>
      </c>
      <c r="L67" s="781">
        <v>0</v>
      </c>
    </row>
    <row r="68" spans="1:14" x14ac:dyDescent="0.25">
      <c r="A68" s="293">
        <v>46</v>
      </c>
      <c r="B68" s="90">
        <v>612</v>
      </c>
      <c r="C68" s="9">
        <v>25</v>
      </c>
      <c r="D68" s="148">
        <v>25</v>
      </c>
      <c r="E68" s="422"/>
      <c r="F68" s="422">
        <v>2</v>
      </c>
      <c r="G68" s="422"/>
      <c r="H68" s="9">
        <f>C68+E68-F68-G68</f>
        <v>23</v>
      </c>
      <c r="I68" s="148">
        <f>D68+E68-F68-G68</f>
        <v>23</v>
      </c>
      <c r="J68" s="720"/>
      <c r="K68" s="779"/>
      <c r="L68" s="782"/>
    </row>
    <row r="69" spans="1:14" x14ac:dyDescent="0.25">
      <c r="A69" s="293">
        <v>47</v>
      </c>
      <c r="B69" s="90">
        <v>621</v>
      </c>
      <c r="C69" s="9">
        <v>25</v>
      </c>
      <c r="D69" s="275">
        <v>25</v>
      </c>
      <c r="E69" s="422"/>
      <c r="F69" s="422"/>
      <c r="G69" s="123"/>
      <c r="H69" s="9">
        <f>C69+E69-F69-G69</f>
        <v>25</v>
      </c>
      <c r="I69" s="148">
        <f>D69+E69-F69-G69</f>
        <v>25</v>
      </c>
      <c r="J69" s="720"/>
      <c r="K69" s="779"/>
      <c r="L69" s="782"/>
      <c r="N69" s="79"/>
    </row>
    <row r="70" spans="1:14" x14ac:dyDescent="0.25">
      <c r="A70" s="19">
        <v>48</v>
      </c>
      <c r="B70" s="93">
        <v>631</v>
      </c>
      <c r="C70" s="116">
        <v>18</v>
      </c>
      <c r="D70" s="276">
        <v>18</v>
      </c>
      <c r="E70" s="16"/>
      <c r="F70" s="16"/>
      <c r="G70" s="45"/>
      <c r="H70" s="10">
        <f>C70+E70-F70-G70</f>
        <v>18</v>
      </c>
      <c r="I70" s="141">
        <f>D70+E70-F70-G70</f>
        <v>18</v>
      </c>
      <c r="J70" s="720"/>
      <c r="K70" s="779"/>
      <c r="L70" s="782"/>
      <c r="N70" s="79"/>
    </row>
    <row r="71" spans="1:14" x14ac:dyDescent="0.25">
      <c r="A71" s="411">
        <v>49</v>
      </c>
      <c r="B71" s="94">
        <v>632</v>
      </c>
      <c r="C71" s="204">
        <v>24</v>
      </c>
      <c r="D71" s="277">
        <v>24</v>
      </c>
      <c r="E71" s="31"/>
      <c r="F71" s="31"/>
      <c r="G71" s="205" t="s">
        <v>81</v>
      </c>
      <c r="H71" s="25">
        <v>24</v>
      </c>
      <c r="I71" s="206">
        <v>24</v>
      </c>
      <c r="J71" s="720"/>
      <c r="K71" s="779"/>
      <c r="L71" s="782"/>
      <c r="N71" s="79"/>
    </row>
    <row r="72" spans="1:14" x14ac:dyDescent="0.25">
      <c r="A72" s="411">
        <v>50</v>
      </c>
      <c r="B72" s="94">
        <v>641</v>
      </c>
      <c r="C72" s="204">
        <v>17</v>
      </c>
      <c r="D72" s="277">
        <v>17</v>
      </c>
      <c r="E72" s="31">
        <v>1</v>
      </c>
      <c r="F72" s="31">
        <v>2</v>
      </c>
      <c r="G72" s="205"/>
      <c r="H72" s="25">
        <f>C72+E72-F72-G72</f>
        <v>16</v>
      </c>
      <c r="I72" s="206">
        <v>16</v>
      </c>
      <c r="J72" s="720"/>
      <c r="K72" s="779"/>
      <c r="L72" s="782"/>
      <c r="N72" s="79"/>
    </row>
    <row r="73" spans="1:14" ht="15.75" thickBot="1" x14ac:dyDescent="0.3">
      <c r="A73" s="21">
        <v>51</v>
      </c>
      <c r="B73" s="91">
        <v>642</v>
      </c>
      <c r="C73" s="145">
        <v>20</v>
      </c>
      <c r="D73" s="278">
        <v>20</v>
      </c>
      <c r="E73" s="14"/>
      <c r="F73" s="14"/>
      <c r="G73" s="146"/>
      <c r="H73" s="39">
        <f>C73+E73-F73-G73</f>
        <v>20</v>
      </c>
      <c r="I73" s="199">
        <f>D73+E73-F73-G73</f>
        <v>20</v>
      </c>
      <c r="J73" s="721"/>
      <c r="K73" s="780"/>
      <c r="L73" s="783"/>
      <c r="N73" s="79"/>
    </row>
    <row r="74" spans="1:14" ht="15.75" thickBot="1" x14ac:dyDescent="0.3">
      <c r="A74" s="733" t="s">
        <v>26</v>
      </c>
      <c r="B74" s="734"/>
      <c r="C74" s="734"/>
      <c r="D74" s="734"/>
      <c r="E74" s="734"/>
      <c r="F74" s="734"/>
      <c r="G74" s="734"/>
      <c r="H74" s="734"/>
      <c r="I74" s="734"/>
      <c r="J74" s="734"/>
      <c r="K74" s="734"/>
      <c r="L74" s="746"/>
    </row>
    <row r="75" spans="1:14" ht="15.75" thickBot="1" x14ac:dyDescent="0.3">
      <c r="A75" s="231">
        <v>52</v>
      </c>
      <c r="B75" s="358">
        <v>14</v>
      </c>
      <c r="C75" s="229">
        <v>24</v>
      </c>
      <c r="D75" s="258">
        <v>24</v>
      </c>
      <c r="E75" s="232"/>
      <c r="F75" s="232">
        <v>1</v>
      </c>
      <c r="G75" s="232"/>
      <c r="H75" s="229">
        <f>C75+E75-F75-G75</f>
        <v>23</v>
      </c>
      <c r="I75" s="142">
        <v>23</v>
      </c>
      <c r="J75" s="719">
        <f>K75</f>
        <v>153</v>
      </c>
      <c r="K75" s="722">
        <f>H75+H76+H77+H78+H79+H80+H81</f>
        <v>153</v>
      </c>
      <c r="L75" s="781">
        <v>0</v>
      </c>
      <c r="M75" s="371">
        <f>I75+I76+I78+I77+I79+I80+I81</f>
        <v>159</v>
      </c>
    </row>
    <row r="76" spans="1:14" x14ac:dyDescent="0.25">
      <c r="A76" s="407">
        <v>53</v>
      </c>
      <c r="B76" s="117">
        <v>15</v>
      </c>
      <c r="C76" s="118">
        <v>22</v>
      </c>
      <c r="D76" s="390">
        <v>25</v>
      </c>
      <c r="E76" s="334">
        <v>1</v>
      </c>
      <c r="F76" s="334">
        <v>1</v>
      </c>
      <c r="G76" s="334"/>
      <c r="H76" s="118">
        <f>C76+E76-F76-G76</f>
        <v>22</v>
      </c>
      <c r="I76" s="390">
        <v>25</v>
      </c>
      <c r="J76" s="720"/>
      <c r="K76" s="723"/>
      <c r="L76" s="782"/>
      <c r="M76">
        <v>6</v>
      </c>
    </row>
    <row r="77" spans="1:14" x14ac:dyDescent="0.25">
      <c r="A77" s="293">
        <v>54</v>
      </c>
      <c r="B77" s="195" t="s">
        <v>85</v>
      </c>
      <c r="C77" s="110">
        <v>24</v>
      </c>
      <c r="D77" s="425">
        <v>25</v>
      </c>
      <c r="E77" s="13"/>
      <c r="F77" s="13"/>
      <c r="G77" s="121"/>
      <c r="H77" s="9">
        <v>24</v>
      </c>
      <c r="I77" s="392">
        <v>25</v>
      </c>
      <c r="J77" s="720"/>
      <c r="K77" s="723"/>
      <c r="L77" s="782"/>
    </row>
    <row r="78" spans="1:14" x14ac:dyDescent="0.25">
      <c r="A78" s="293">
        <v>55</v>
      </c>
      <c r="B78" s="195" t="s">
        <v>86</v>
      </c>
      <c r="C78" s="110">
        <v>23</v>
      </c>
      <c r="D78" s="274">
        <v>23</v>
      </c>
      <c r="E78" s="13"/>
      <c r="F78" s="13">
        <v>2</v>
      </c>
      <c r="G78" s="121"/>
      <c r="H78" s="9">
        <f>C78+E78-F78-G78</f>
        <v>21</v>
      </c>
      <c r="I78" s="134">
        <v>21</v>
      </c>
      <c r="J78" s="720"/>
      <c r="K78" s="723"/>
      <c r="L78" s="782"/>
    </row>
    <row r="79" spans="1:14" x14ac:dyDescent="0.25">
      <c r="A79" s="293">
        <v>56</v>
      </c>
      <c r="B79" s="196" t="s">
        <v>107</v>
      </c>
      <c r="C79" s="110">
        <v>22</v>
      </c>
      <c r="D79" s="274">
        <v>22</v>
      </c>
      <c r="E79" s="16"/>
      <c r="F79" s="16"/>
      <c r="G79" s="16"/>
      <c r="H79" s="9">
        <f>C79+E79-F79-G79</f>
        <v>22</v>
      </c>
      <c r="I79" s="134">
        <f>D79+E79-F79</f>
        <v>22</v>
      </c>
      <c r="J79" s="720"/>
      <c r="K79" s="723"/>
      <c r="L79" s="782"/>
    </row>
    <row r="80" spans="1:14" x14ac:dyDescent="0.25">
      <c r="A80" s="19">
        <v>57</v>
      </c>
      <c r="B80" s="196" t="s">
        <v>108</v>
      </c>
      <c r="C80" s="110">
        <v>21</v>
      </c>
      <c r="D80" s="274">
        <v>21</v>
      </c>
      <c r="E80" s="13"/>
      <c r="F80" s="13">
        <v>2</v>
      </c>
      <c r="G80" s="121"/>
      <c r="H80" s="9">
        <v>19</v>
      </c>
      <c r="I80" s="392">
        <v>21</v>
      </c>
      <c r="J80" s="720"/>
      <c r="K80" s="723"/>
      <c r="L80" s="782"/>
    </row>
    <row r="81" spans="1:13" ht="15.75" thickBot="1" x14ac:dyDescent="0.3">
      <c r="A81" s="21">
        <v>58</v>
      </c>
      <c r="B81" s="356" t="s">
        <v>109</v>
      </c>
      <c r="C81" s="111">
        <v>22</v>
      </c>
      <c r="D81" s="287">
        <v>22</v>
      </c>
      <c r="E81" s="14"/>
      <c r="F81" s="14"/>
      <c r="G81" s="14"/>
      <c r="H81" s="11">
        <f>C81+E81-F81-G81</f>
        <v>22</v>
      </c>
      <c r="I81" s="357">
        <f>D81+E81-F81</f>
        <v>22</v>
      </c>
      <c r="J81" s="721"/>
      <c r="K81" s="724"/>
      <c r="L81" s="783"/>
    </row>
    <row r="82" spans="1:13" ht="15.75" thickBot="1" x14ac:dyDescent="0.3">
      <c r="A82" s="716" t="s">
        <v>52</v>
      </c>
      <c r="B82" s="717"/>
      <c r="C82" s="717"/>
      <c r="D82" s="717"/>
      <c r="E82" s="717"/>
      <c r="F82" s="717"/>
      <c r="G82" s="717"/>
      <c r="H82" s="717"/>
      <c r="I82" s="717"/>
      <c r="J82" s="717"/>
      <c r="K82" s="717"/>
      <c r="L82" s="718"/>
    </row>
    <row r="83" spans="1:13" ht="15.75" thickBot="1" x14ac:dyDescent="0.3">
      <c r="A83" s="17">
        <v>59</v>
      </c>
      <c r="B83" s="92">
        <v>112</v>
      </c>
      <c r="C83" s="8">
        <v>20</v>
      </c>
      <c r="D83" s="142">
        <v>22</v>
      </c>
      <c r="E83" s="234"/>
      <c r="F83" s="234"/>
      <c r="G83" s="234"/>
      <c r="H83" s="8">
        <f>C83+E83-F83-G83</f>
        <v>20</v>
      </c>
      <c r="I83" s="393">
        <v>22</v>
      </c>
      <c r="J83" s="767">
        <f>K83+L83</f>
        <v>63</v>
      </c>
      <c r="K83" s="710">
        <f>H83+H84+H85</f>
        <v>59</v>
      </c>
      <c r="L83" s="770">
        <f>H86</f>
        <v>4</v>
      </c>
      <c r="M83" s="371">
        <f>SUM(I83:I85)</f>
        <v>61</v>
      </c>
    </row>
    <row r="84" spans="1:13" s="79" customFormat="1" x14ac:dyDescent="0.25">
      <c r="A84" s="27">
        <v>60</v>
      </c>
      <c r="B84" s="195" t="s">
        <v>87</v>
      </c>
      <c r="C84" s="9">
        <v>21</v>
      </c>
      <c r="D84" s="68">
        <v>21</v>
      </c>
      <c r="E84" s="422"/>
      <c r="F84" s="422">
        <v>1</v>
      </c>
      <c r="G84" s="123"/>
      <c r="H84" s="9">
        <f>C84+E84-F84</f>
        <v>20</v>
      </c>
      <c r="I84" s="68">
        <v>20</v>
      </c>
      <c r="J84" s="768"/>
      <c r="K84" s="711"/>
      <c r="L84" s="771"/>
      <c r="M84">
        <f>M83+L83</f>
        <v>65</v>
      </c>
    </row>
    <row r="85" spans="1:13" x14ac:dyDescent="0.25">
      <c r="A85" s="773">
        <v>61</v>
      </c>
      <c r="B85" s="195" t="s">
        <v>110</v>
      </c>
      <c r="C85" s="9">
        <v>19</v>
      </c>
      <c r="D85" s="370">
        <v>20</v>
      </c>
      <c r="E85" s="13"/>
      <c r="F85" s="13"/>
      <c r="G85" s="13"/>
      <c r="H85" s="9">
        <f>C85+E85-F85</f>
        <v>19</v>
      </c>
      <c r="I85" s="68">
        <v>19</v>
      </c>
      <c r="J85" s="768"/>
      <c r="K85" s="711"/>
      <c r="L85" s="771"/>
      <c r="M85">
        <v>2</v>
      </c>
    </row>
    <row r="86" spans="1:13" s="79" customFormat="1" ht="15.75" thickBot="1" x14ac:dyDescent="0.3">
      <c r="A86" s="774"/>
      <c r="B86" s="341" t="s">
        <v>111</v>
      </c>
      <c r="C86" s="70">
        <v>4</v>
      </c>
      <c r="D86" s="125">
        <v>4</v>
      </c>
      <c r="E86" s="414"/>
      <c r="F86" s="355"/>
      <c r="G86" s="355"/>
      <c r="H86" s="70">
        <v>4</v>
      </c>
      <c r="I86" s="125">
        <v>4</v>
      </c>
      <c r="J86" s="769"/>
      <c r="K86" s="712"/>
      <c r="L86" s="772"/>
      <c r="M86"/>
    </row>
    <row r="87" spans="1:13" ht="15.75" thickBot="1" x14ac:dyDescent="0.3">
      <c r="A87" s="775" t="s">
        <v>29</v>
      </c>
      <c r="B87" s="776"/>
      <c r="C87" s="776"/>
      <c r="D87" s="776"/>
      <c r="E87" s="776"/>
      <c r="F87" s="776"/>
      <c r="G87" s="776"/>
      <c r="H87" s="776"/>
      <c r="I87" s="776"/>
      <c r="J87" s="776"/>
      <c r="K87" s="776"/>
      <c r="L87" s="777"/>
    </row>
    <row r="88" spans="1:13" ht="15.75" thickBot="1" x14ac:dyDescent="0.3">
      <c r="A88" s="335">
        <v>62</v>
      </c>
      <c r="B88" s="196" t="s">
        <v>88</v>
      </c>
      <c r="C88" s="10">
        <v>24</v>
      </c>
      <c r="D88" s="67">
        <v>24</v>
      </c>
      <c r="E88" s="335"/>
      <c r="F88" s="335"/>
      <c r="G88" s="132"/>
      <c r="H88" s="10">
        <f>C88+E88-F88</f>
        <v>24</v>
      </c>
      <c r="I88" s="67">
        <f>D88+E88-F88</f>
        <v>24</v>
      </c>
      <c r="J88" s="413">
        <f>K88</f>
        <v>24</v>
      </c>
      <c r="K88" s="415">
        <f>H88</f>
        <v>24</v>
      </c>
      <c r="L88" s="299">
        <v>0</v>
      </c>
    </row>
    <row r="89" spans="1:13" ht="15.75" customHeight="1" thickBot="1" x14ac:dyDescent="0.3">
      <c r="A89" s="733" t="s">
        <v>27</v>
      </c>
      <c r="B89" s="734"/>
      <c r="C89" s="703"/>
      <c r="D89" s="734"/>
      <c r="E89" s="734"/>
      <c r="F89" s="734"/>
      <c r="G89" s="734"/>
      <c r="H89" s="734"/>
      <c r="I89" s="734"/>
      <c r="J89" s="734"/>
      <c r="K89" s="734"/>
      <c r="L89" s="746"/>
    </row>
    <row r="90" spans="1:13" ht="15.75" customHeight="1" x14ac:dyDescent="0.25">
      <c r="A90" s="759">
        <v>63</v>
      </c>
      <c r="B90" s="227" t="s">
        <v>112</v>
      </c>
      <c r="C90" s="252">
        <v>10</v>
      </c>
      <c r="D90" s="354">
        <v>10</v>
      </c>
      <c r="E90" s="253"/>
      <c r="F90" s="253"/>
      <c r="G90" s="254"/>
      <c r="H90" s="255">
        <v>10</v>
      </c>
      <c r="I90" s="354">
        <v>10</v>
      </c>
      <c r="J90" s="719">
        <f>K90+L90</f>
        <v>67</v>
      </c>
      <c r="K90" s="722">
        <f>H90+H93</f>
        <v>30</v>
      </c>
      <c r="L90" s="761">
        <f>I91+I92</f>
        <v>37</v>
      </c>
      <c r="M90" s="169"/>
    </row>
    <row r="91" spans="1:13" ht="15.75" customHeight="1" x14ac:dyDescent="0.25">
      <c r="A91" s="760"/>
      <c r="B91" s="150" t="s">
        <v>113</v>
      </c>
      <c r="C91" s="217">
        <v>19</v>
      </c>
      <c r="D91" s="218">
        <v>19</v>
      </c>
      <c r="E91" s="222">
        <v>1</v>
      </c>
      <c r="F91" s="222"/>
      <c r="G91" s="219"/>
      <c r="H91" s="220">
        <f>C91+E91-F91</f>
        <v>20</v>
      </c>
      <c r="I91" s="221">
        <f>D91+E91-F91</f>
        <v>20</v>
      </c>
      <c r="J91" s="720"/>
      <c r="K91" s="723"/>
      <c r="L91" s="762"/>
      <c r="M91" s="169"/>
    </row>
    <row r="92" spans="1:13" ht="15.75" customHeight="1" x14ac:dyDescent="0.25">
      <c r="A92" s="409">
        <v>64</v>
      </c>
      <c r="B92" s="150" t="s">
        <v>19</v>
      </c>
      <c r="C92" s="247">
        <v>17</v>
      </c>
      <c r="D92" s="248">
        <v>17</v>
      </c>
      <c r="E92" s="249"/>
      <c r="F92" s="249"/>
      <c r="G92" s="250"/>
      <c r="H92" s="251">
        <f>C92+E92-F92-G92</f>
        <v>17</v>
      </c>
      <c r="I92" s="319">
        <f>D92+E92-F92</f>
        <v>17</v>
      </c>
      <c r="J92" s="720"/>
      <c r="K92" s="723"/>
      <c r="L92" s="762"/>
      <c r="M92" s="169"/>
    </row>
    <row r="93" spans="1:13" ht="15.75" customHeight="1" thickBot="1" x14ac:dyDescent="0.3">
      <c r="A93" s="349">
        <v>65</v>
      </c>
      <c r="B93" s="350" t="s">
        <v>114</v>
      </c>
      <c r="C93" s="351">
        <v>20</v>
      </c>
      <c r="D93" s="352">
        <v>20</v>
      </c>
      <c r="E93" s="353"/>
      <c r="F93" s="353"/>
      <c r="G93" s="353"/>
      <c r="H93" s="351">
        <f>C93+E93-F93-G93</f>
        <v>20</v>
      </c>
      <c r="I93" s="352">
        <f>D93+E93-F93-G93</f>
        <v>20</v>
      </c>
      <c r="J93" s="721"/>
      <c r="K93" s="724"/>
      <c r="L93" s="763"/>
      <c r="M93" s="169"/>
    </row>
    <row r="94" spans="1:13" ht="15.75" customHeight="1" thickBot="1" x14ac:dyDescent="0.3">
      <c r="A94" s="764" t="s">
        <v>60</v>
      </c>
      <c r="B94" s="765"/>
      <c r="C94" s="765"/>
      <c r="D94" s="765"/>
      <c r="E94" s="765"/>
      <c r="F94" s="765"/>
      <c r="G94" s="765"/>
      <c r="H94" s="765"/>
      <c r="I94" s="765"/>
      <c r="J94" s="765"/>
      <c r="K94" s="765"/>
      <c r="L94" s="766"/>
    </row>
    <row r="95" spans="1:13" ht="15.75" customHeight="1" x14ac:dyDescent="0.25">
      <c r="A95" s="753">
        <v>66</v>
      </c>
      <c r="B95" s="227" t="s">
        <v>3</v>
      </c>
      <c r="C95" s="229">
        <v>20</v>
      </c>
      <c r="D95" s="348">
        <v>20</v>
      </c>
      <c r="E95" s="228"/>
      <c r="F95" s="228"/>
      <c r="G95" s="228"/>
      <c r="H95" s="229">
        <f t="shared" ref="H95:H102" si="2">C95+E95-F95-G95</f>
        <v>20</v>
      </c>
      <c r="I95" s="348">
        <f t="shared" ref="I95:I101" si="3">D95+E95-F95-G95</f>
        <v>20</v>
      </c>
      <c r="J95" s="719">
        <f>K95+L95</f>
        <v>183</v>
      </c>
      <c r="K95" s="722">
        <f>H95+H97+H99+H101+H103</f>
        <v>102</v>
      </c>
      <c r="L95" s="755">
        <f>I96+I98+I100+I102+I104+I105+I106+I107+I108</f>
        <v>81</v>
      </c>
    </row>
    <row r="96" spans="1:13" ht="15.75" customHeight="1" x14ac:dyDescent="0.25">
      <c r="A96" s="754"/>
      <c r="B96" s="127" t="s">
        <v>94</v>
      </c>
      <c r="C96" s="151">
        <v>4</v>
      </c>
      <c r="D96" s="324">
        <v>4</v>
      </c>
      <c r="E96" s="332"/>
      <c r="F96" s="332"/>
      <c r="G96" s="332"/>
      <c r="H96" s="151">
        <f t="shared" si="2"/>
        <v>4</v>
      </c>
      <c r="I96" s="324">
        <f t="shared" si="3"/>
        <v>4</v>
      </c>
      <c r="J96" s="720"/>
      <c r="K96" s="723"/>
      <c r="L96" s="756"/>
    </row>
    <row r="97" spans="1:12" ht="15.75" customHeight="1" x14ac:dyDescent="0.25">
      <c r="A97" s="758">
        <v>67</v>
      </c>
      <c r="B97" s="196" t="s">
        <v>115</v>
      </c>
      <c r="C97" s="118">
        <v>19</v>
      </c>
      <c r="D97" s="322">
        <v>19</v>
      </c>
      <c r="E97" s="297"/>
      <c r="F97" s="297"/>
      <c r="G97" s="297"/>
      <c r="H97" s="118">
        <f t="shared" si="2"/>
        <v>19</v>
      </c>
      <c r="I97" s="322">
        <f t="shared" si="3"/>
        <v>19</v>
      </c>
      <c r="J97" s="720"/>
      <c r="K97" s="723"/>
      <c r="L97" s="756"/>
    </row>
    <row r="98" spans="1:12" ht="15.75" customHeight="1" x14ac:dyDescent="0.25">
      <c r="A98" s="754"/>
      <c r="B98" s="127" t="s">
        <v>123</v>
      </c>
      <c r="C98" s="151">
        <v>3</v>
      </c>
      <c r="D98" s="324">
        <v>3</v>
      </c>
      <c r="E98" s="332"/>
      <c r="F98" s="332"/>
      <c r="G98" s="332"/>
      <c r="H98" s="151">
        <f t="shared" si="2"/>
        <v>3</v>
      </c>
      <c r="I98" s="324">
        <f t="shared" si="3"/>
        <v>3</v>
      </c>
      <c r="J98" s="720"/>
      <c r="K98" s="723"/>
      <c r="L98" s="756"/>
    </row>
    <row r="99" spans="1:12" ht="15.75" customHeight="1" x14ac:dyDescent="0.25">
      <c r="A99" s="758">
        <v>68</v>
      </c>
      <c r="B99" s="196" t="s">
        <v>14</v>
      </c>
      <c r="C99" s="118">
        <v>20</v>
      </c>
      <c r="D99" s="322">
        <v>20</v>
      </c>
      <c r="E99" s="297"/>
      <c r="F99" s="297"/>
      <c r="G99" s="297"/>
      <c r="H99" s="118">
        <f t="shared" si="2"/>
        <v>20</v>
      </c>
      <c r="I99" s="322">
        <f t="shared" si="3"/>
        <v>20</v>
      </c>
      <c r="J99" s="720"/>
      <c r="K99" s="723"/>
      <c r="L99" s="756"/>
    </row>
    <row r="100" spans="1:12" ht="15.75" customHeight="1" x14ac:dyDescent="0.25">
      <c r="A100" s="754"/>
      <c r="B100" s="127" t="s">
        <v>124</v>
      </c>
      <c r="C100" s="151">
        <v>4</v>
      </c>
      <c r="D100" s="324">
        <v>4</v>
      </c>
      <c r="E100" s="332"/>
      <c r="F100" s="332"/>
      <c r="G100" s="332"/>
      <c r="H100" s="151">
        <f t="shared" si="2"/>
        <v>4</v>
      </c>
      <c r="I100" s="324">
        <f t="shared" si="3"/>
        <v>4</v>
      </c>
      <c r="J100" s="720"/>
      <c r="K100" s="723"/>
      <c r="L100" s="756"/>
    </row>
    <row r="101" spans="1:12" ht="15.75" customHeight="1" x14ac:dyDescent="0.25">
      <c r="A101" s="758">
        <v>69</v>
      </c>
      <c r="B101" s="196" t="s">
        <v>66</v>
      </c>
      <c r="C101" s="118">
        <v>19</v>
      </c>
      <c r="D101" s="322">
        <v>19</v>
      </c>
      <c r="E101" s="297"/>
      <c r="F101" s="297"/>
      <c r="G101" s="297"/>
      <c r="H101" s="118">
        <f t="shared" si="2"/>
        <v>19</v>
      </c>
      <c r="I101" s="322">
        <f t="shared" si="3"/>
        <v>19</v>
      </c>
      <c r="J101" s="720"/>
      <c r="K101" s="723"/>
      <c r="L101" s="756"/>
    </row>
    <row r="102" spans="1:12" ht="15.75" customHeight="1" x14ac:dyDescent="0.25">
      <c r="A102" s="754"/>
      <c r="B102" s="150" t="s">
        <v>125</v>
      </c>
      <c r="C102" s="151">
        <v>3</v>
      </c>
      <c r="D102" s="324">
        <v>3</v>
      </c>
      <c r="E102" s="332"/>
      <c r="F102" s="332"/>
      <c r="G102" s="332"/>
      <c r="H102" s="151">
        <f t="shared" si="2"/>
        <v>3</v>
      </c>
      <c r="I102" s="324">
        <f>D102+E102-F102-G102</f>
        <v>3</v>
      </c>
      <c r="J102" s="720"/>
      <c r="K102" s="723"/>
      <c r="L102" s="756"/>
    </row>
    <row r="103" spans="1:12" ht="15.75" customHeight="1" x14ac:dyDescent="0.25">
      <c r="A103" s="410">
        <v>70</v>
      </c>
      <c r="B103" s="195" t="s">
        <v>18</v>
      </c>
      <c r="C103" s="9">
        <v>24</v>
      </c>
      <c r="D103" s="68">
        <v>24</v>
      </c>
      <c r="E103" s="297"/>
      <c r="F103" s="297"/>
      <c r="G103" s="320"/>
      <c r="H103" s="118">
        <f>C103+E103-F103</f>
        <v>24</v>
      </c>
      <c r="I103" s="321">
        <f>D103+E103-F103</f>
        <v>24</v>
      </c>
      <c r="J103" s="720"/>
      <c r="K103" s="723"/>
      <c r="L103" s="756"/>
    </row>
    <row r="104" spans="1:12" ht="15.75" customHeight="1" x14ac:dyDescent="0.25">
      <c r="A104" s="225">
        <v>71</v>
      </c>
      <c r="B104" s="150" t="s">
        <v>89</v>
      </c>
      <c r="C104" s="69">
        <v>30</v>
      </c>
      <c r="D104" s="223">
        <v>30</v>
      </c>
      <c r="E104" s="332"/>
      <c r="F104" s="332"/>
      <c r="G104" s="153"/>
      <c r="H104" s="151">
        <f>C104+E104-F104</f>
        <v>30</v>
      </c>
      <c r="I104" s="152">
        <f>D104+E104-F104</f>
        <v>30</v>
      </c>
      <c r="J104" s="720"/>
      <c r="K104" s="723"/>
      <c r="L104" s="756"/>
    </row>
    <row r="105" spans="1:12" ht="15.75" customHeight="1" x14ac:dyDescent="0.25">
      <c r="A105" s="224">
        <v>72</v>
      </c>
      <c r="B105" s="127" t="s">
        <v>20</v>
      </c>
      <c r="C105" s="120">
        <v>18</v>
      </c>
      <c r="D105" s="128">
        <v>18</v>
      </c>
      <c r="E105" s="333"/>
      <c r="F105" s="333"/>
      <c r="G105" s="126"/>
      <c r="H105" s="120">
        <f>C105+E105-F105-G105</f>
        <v>18</v>
      </c>
      <c r="I105" s="128">
        <f>D105+E105-F105</f>
        <v>18</v>
      </c>
      <c r="J105" s="720"/>
      <c r="K105" s="723"/>
      <c r="L105" s="756"/>
    </row>
    <row r="106" spans="1:12" ht="15.75" customHeight="1" x14ac:dyDescent="0.25">
      <c r="A106" s="224">
        <v>73</v>
      </c>
      <c r="B106" s="127" t="s">
        <v>117</v>
      </c>
      <c r="C106" s="120">
        <v>19</v>
      </c>
      <c r="D106" s="128">
        <v>19</v>
      </c>
      <c r="E106" s="333"/>
      <c r="F106" s="333"/>
      <c r="G106" s="126"/>
      <c r="H106" s="120">
        <f>C106+E106-F106-G106</f>
        <v>19</v>
      </c>
      <c r="I106" s="128">
        <v>19</v>
      </c>
      <c r="J106" s="720"/>
      <c r="K106" s="723"/>
      <c r="L106" s="756"/>
    </row>
    <row r="107" spans="1:12" ht="15.75" customHeight="1" x14ac:dyDescent="0.25">
      <c r="A107" s="225">
        <v>74</v>
      </c>
      <c r="B107" s="150" t="s">
        <v>116</v>
      </c>
      <c r="C107" s="151">
        <v>13</v>
      </c>
      <c r="D107" s="152">
        <v>13</v>
      </c>
      <c r="E107" s="332"/>
      <c r="F107" s="332"/>
      <c r="G107" s="332">
        <v>13</v>
      </c>
      <c r="H107" s="151">
        <f>C107+E107-F107-G107</f>
        <v>0</v>
      </c>
      <c r="I107" s="152">
        <f>D107+E107-F107-G107</f>
        <v>0</v>
      </c>
      <c r="J107" s="720"/>
      <c r="K107" s="723"/>
      <c r="L107" s="756"/>
    </row>
    <row r="108" spans="1:12" s="18" customFormat="1" ht="15.75" thickBot="1" x14ac:dyDescent="0.3">
      <c r="A108" s="256">
        <v>75</v>
      </c>
      <c r="B108" s="124" t="s">
        <v>118</v>
      </c>
      <c r="C108" s="70">
        <v>18</v>
      </c>
      <c r="D108" s="125">
        <v>18</v>
      </c>
      <c r="E108" s="288"/>
      <c r="F108" s="288"/>
      <c r="G108" s="288">
        <v>18</v>
      </c>
      <c r="H108" s="70">
        <f>SUM(C108+E108-F108-G108)</f>
        <v>0</v>
      </c>
      <c r="I108" s="125">
        <f>SUM(D108+E108-F108-G108)</f>
        <v>0</v>
      </c>
      <c r="J108" s="721"/>
      <c r="K108" s="724"/>
      <c r="L108" s="757"/>
    </row>
    <row r="109" spans="1:12" ht="15.75" customHeight="1" thickBot="1" x14ac:dyDescent="0.3">
      <c r="A109" s="728" t="s">
        <v>28</v>
      </c>
      <c r="B109" s="729"/>
      <c r="C109" s="729"/>
      <c r="D109" s="729"/>
      <c r="E109" s="729"/>
      <c r="F109" s="729"/>
      <c r="G109" s="729"/>
      <c r="H109" s="729"/>
      <c r="I109" s="729"/>
      <c r="J109" s="729"/>
      <c r="K109" s="729"/>
      <c r="L109" s="730"/>
    </row>
    <row r="110" spans="1:12" ht="15.75" customHeight="1" x14ac:dyDescent="0.25">
      <c r="A110" s="231">
        <v>76</v>
      </c>
      <c r="B110" s="227" t="s">
        <v>4</v>
      </c>
      <c r="C110" s="8">
        <v>25</v>
      </c>
      <c r="D110" s="286">
        <v>25</v>
      </c>
      <c r="E110" s="232"/>
      <c r="F110" s="232">
        <v>1</v>
      </c>
      <c r="G110" s="257"/>
      <c r="H110" s="229">
        <f>C110+E110-F110</f>
        <v>24</v>
      </c>
      <c r="I110" s="258">
        <f>D110+E110-F110</f>
        <v>24</v>
      </c>
      <c r="J110" s="719">
        <f>K110</f>
        <v>49</v>
      </c>
      <c r="K110" s="722">
        <f>I110+I111</f>
        <v>49</v>
      </c>
      <c r="L110" s="735">
        <v>0</v>
      </c>
    </row>
    <row r="111" spans="1:12" x14ac:dyDescent="0.25">
      <c r="A111" s="27">
        <v>77</v>
      </c>
      <c r="B111" s="325" t="s">
        <v>5</v>
      </c>
      <c r="C111" s="100">
        <v>25</v>
      </c>
      <c r="D111" s="285">
        <v>25</v>
      </c>
      <c r="E111" s="289"/>
      <c r="F111" s="289"/>
      <c r="G111" s="289"/>
      <c r="H111" s="12">
        <f>C111+E111-F111-G111</f>
        <v>25</v>
      </c>
      <c r="I111" s="139">
        <f>D111+E111-F111</f>
        <v>25</v>
      </c>
      <c r="J111" s="720"/>
      <c r="K111" s="723"/>
      <c r="L111" s="736"/>
    </row>
    <row r="112" spans="1:12" ht="15.75" thickBot="1" x14ac:dyDescent="0.3">
      <c r="A112" s="748" t="s">
        <v>119</v>
      </c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50"/>
    </row>
    <row r="113" spans="1:14" x14ac:dyDescent="0.25">
      <c r="A113" s="17">
        <v>78</v>
      </c>
      <c r="B113" s="323" t="s">
        <v>120</v>
      </c>
      <c r="C113" s="336">
        <v>16</v>
      </c>
      <c r="D113" s="337">
        <v>16</v>
      </c>
      <c r="E113" s="338"/>
      <c r="F113" s="338"/>
      <c r="G113" s="338"/>
      <c r="H113" s="339">
        <f>C113+E113-F113-G113</f>
        <v>16</v>
      </c>
      <c r="I113" s="340">
        <f>D113+E113-F113-G113</f>
        <v>16</v>
      </c>
      <c r="J113" s="719">
        <f>L113</f>
        <v>30</v>
      </c>
      <c r="K113" s="719">
        <v>0</v>
      </c>
      <c r="L113" s="751">
        <f>I113+I114</f>
        <v>30</v>
      </c>
    </row>
    <row r="114" spans="1:14" ht="15.75" thickBot="1" x14ac:dyDescent="0.3">
      <c r="A114" s="21">
        <v>79</v>
      </c>
      <c r="B114" s="341" t="s">
        <v>15</v>
      </c>
      <c r="C114" s="342">
        <v>15</v>
      </c>
      <c r="D114" s="343">
        <v>15</v>
      </c>
      <c r="E114" s="344"/>
      <c r="F114" s="344">
        <v>1</v>
      </c>
      <c r="G114" s="345"/>
      <c r="H114" s="346">
        <f>D114+E114-F114-G114</f>
        <v>14</v>
      </c>
      <c r="I114" s="347">
        <f>C114+E114-F114-G114</f>
        <v>14</v>
      </c>
      <c r="J114" s="721"/>
      <c r="K114" s="721"/>
      <c r="L114" s="752"/>
    </row>
    <row r="115" spans="1:14" ht="15.75" customHeight="1" thickBot="1" x14ac:dyDescent="0.3">
      <c r="A115" s="741" t="s">
        <v>65</v>
      </c>
      <c r="B115" s="742"/>
      <c r="C115" s="742"/>
      <c r="D115" s="742"/>
      <c r="E115" s="742"/>
      <c r="F115" s="742"/>
      <c r="G115" s="742"/>
      <c r="H115" s="742"/>
      <c r="I115" s="742"/>
      <c r="J115" s="742"/>
      <c r="K115" s="742"/>
      <c r="L115" s="743"/>
    </row>
    <row r="116" spans="1:14" ht="14.25" customHeight="1" x14ac:dyDescent="0.25">
      <c r="A116" s="293">
        <v>80</v>
      </c>
      <c r="B116" s="90">
        <v>39</v>
      </c>
      <c r="C116" s="9">
        <v>24</v>
      </c>
      <c r="D116" s="275">
        <v>24</v>
      </c>
      <c r="E116" s="422"/>
      <c r="F116" s="422"/>
      <c r="G116" s="149"/>
      <c r="H116" s="10">
        <f>C116+E116-F116-G116</f>
        <v>24</v>
      </c>
      <c r="I116" s="141">
        <v>24</v>
      </c>
      <c r="J116" s="720">
        <f>K116</f>
        <v>44</v>
      </c>
      <c r="K116" s="723">
        <f>I116+I117</f>
        <v>44</v>
      </c>
      <c r="L116" s="736">
        <v>0</v>
      </c>
    </row>
    <row r="117" spans="1:14" ht="15.75" thickBot="1" x14ac:dyDescent="0.3">
      <c r="A117" s="3">
        <v>81</v>
      </c>
      <c r="B117" s="93">
        <v>49</v>
      </c>
      <c r="C117" s="114">
        <v>21</v>
      </c>
      <c r="D117" s="282">
        <v>21</v>
      </c>
      <c r="E117" s="16"/>
      <c r="F117" s="16">
        <v>1</v>
      </c>
      <c r="G117" s="53"/>
      <c r="H117" s="10">
        <f>C117+E117-F117-G117</f>
        <v>20</v>
      </c>
      <c r="I117" s="141">
        <v>20</v>
      </c>
      <c r="J117" s="720"/>
      <c r="K117" s="723"/>
      <c r="L117" s="736"/>
    </row>
    <row r="118" spans="1:14" ht="16.5" customHeight="1" thickBot="1" x14ac:dyDescent="0.3">
      <c r="A118" s="744" t="s">
        <v>36</v>
      </c>
      <c r="B118" s="745"/>
      <c r="C118" s="745"/>
      <c r="D118" s="745"/>
      <c r="E118" s="745"/>
      <c r="F118" s="745"/>
      <c r="G118" s="745"/>
      <c r="H118" s="745"/>
      <c r="I118" s="745"/>
      <c r="J118" s="745"/>
      <c r="K118" s="745"/>
      <c r="L118" s="746"/>
    </row>
    <row r="119" spans="1:14" ht="15.75" customHeight="1" thickBot="1" x14ac:dyDescent="0.3">
      <c r="A119" s="407">
        <v>82</v>
      </c>
      <c r="B119" s="117">
        <v>37</v>
      </c>
      <c r="C119" s="110">
        <v>25</v>
      </c>
      <c r="D119" s="208">
        <v>25</v>
      </c>
      <c r="E119" s="265"/>
      <c r="F119" s="334"/>
      <c r="G119" s="334"/>
      <c r="H119" s="9">
        <v>25</v>
      </c>
      <c r="I119" s="148">
        <v>25</v>
      </c>
      <c r="J119" s="720">
        <f>K119</f>
        <v>68</v>
      </c>
      <c r="K119" s="723">
        <f>H119+H120+H121</f>
        <v>68</v>
      </c>
      <c r="L119" s="747">
        <v>0</v>
      </c>
      <c r="M119" s="371">
        <f>SUM(I119:I121)</f>
        <v>69</v>
      </c>
    </row>
    <row r="120" spans="1:14" ht="15.75" customHeight="1" x14ac:dyDescent="0.25">
      <c r="A120" s="407">
        <v>83</v>
      </c>
      <c r="B120" s="117">
        <v>38</v>
      </c>
      <c r="C120" s="110">
        <v>22</v>
      </c>
      <c r="D120" s="207">
        <v>24</v>
      </c>
      <c r="E120" s="422">
        <v>1</v>
      </c>
      <c r="F120" s="334"/>
      <c r="G120" s="334"/>
      <c r="H120" s="9">
        <v>23</v>
      </c>
      <c r="I120" s="390">
        <v>24</v>
      </c>
      <c r="J120" s="720"/>
      <c r="K120" s="723"/>
      <c r="L120" s="747"/>
      <c r="M120" s="169">
        <v>1</v>
      </c>
    </row>
    <row r="121" spans="1:14" ht="15.75" thickBot="1" x14ac:dyDescent="0.3">
      <c r="A121" s="3">
        <v>84</v>
      </c>
      <c r="B121" s="93">
        <v>48</v>
      </c>
      <c r="C121" s="110">
        <v>23</v>
      </c>
      <c r="D121" s="208">
        <v>23</v>
      </c>
      <c r="E121" s="16"/>
      <c r="F121" s="16">
        <v>3</v>
      </c>
      <c r="G121" s="53"/>
      <c r="H121" s="10">
        <f>C121+E121-F121-G121</f>
        <v>20</v>
      </c>
      <c r="I121" s="141">
        <v>20</v>
      </c>
      <c r="J121" s="720"/>
      <c r="K121" s="723"/>
      <c r="L121" s="747"/>
      <c r="M121" s="391"/>
    </row>
    <row r="122" spans="1:14" ht="15.75" customHeight="1" thickBot="1" x14ac:dyDescent="0.3">
      <c r="A122" s="733" t="s">
        <v>37</v>
      </c>
      <c r="B122" s="734"/>
      <c r="C122" s="734"/>
      <c r="D122" s="734"/>
      <c r="E122" s="734"/>
      <c r="F122" s="734"/>
      <c r="G122" s="734"/>
      <c r="H122" s="734"/>
      <c r="I122" s="734"/>
      <c r="J122" s="734"/>
      <c r="K122" s="734"/>
      <c r="L122" s="730"/>
    </row>
    <row r="123" spans="1:14" ht="13.5" customHeight="1" x14ac:dyDescent="0.25">
      <c r="A123" s="231">
        <v>85</v>
      </c>
      <c r="B123" s="92">
        <v>30</v>
      </c>
      <c r="C123" s="109">
        <v>24</v>
      </c>
      <c r="D123" s="295">
        <v>24</v>
      </c>
      <c r="E123" s="234"/>
      <c r="F123" s="234"/>
      <c r="G123" s="234"/>
      <c r="H123" s="8">
        <v>24</v>
      </c>
      <c r="I123" s="66">
        <f>D123+E123-F123</f>
        <v>24</v>
      </c>
      <c r="J123" s="719">
        <f>SUM(H123:H124)</f>
        <v>45</v>
      </c>
      <c r="K123" s="722">
        <f>J123</f>
        <v>45</v>
      </c>
      <c r="L123" s="735">
        <v>0</v>
      </c>
      <c r="N123" s="194"/>
    </row>
    <row r="124" spans="1:14" ht="15.75" thickBot="1" x14ac:dyDescent="0.3">
      <c r="A124" s="293">
        <v>86</v>
      </c>
      <c r="B124" s="90">
        <v>40</v>
      </c>
      <c r="C124" s="110">
        <v>21</v>
      </c>
      <c r="D124" s="209">
        <v>21</v>
      </c>
      <c r="E124" s="13"/>
      <c r="F124" s="13"/>
      <c r="G124" s="23"/>
      <c r="H124" s="9">
        <v>21</v>
      </c>
      <c r="I124" s="68">
        <v>21</v>
      </c>
      <c r="J124" s="720"/>
      <c r="K124" s="723"/>
      <c r="L124" s="736"/>
      <c r="N124" s="194"/>
    </row>
    <row r="125" spans="1:14" ht="15.75" customHeight="1" thickBot="1" x14ac:dyDescent="0.3">
      <c r="A125" s="737" t="s">
        <v>38</v>
      </c>
      <c r="B125" s="738"/>
      <c r="C125" s="738"/>
      <c r="D125" s="738"/>
      <c r="E125" s="738"/>
      <c r="F125" s="738"/>
      <c r="G125" s="738"/>
      <c r="H125" s="738"/>
      <c r="I125" s="738"/>
      <c r="J125" s="738"/>
      <c r="K125" s="738"/>
      <c r="L125" s="739"/>
    </row>
    <row r="126" spans="1:14" ht="15.75" customHeight="1" x14ac:dyDescent="0.25">
      <c r="A126" s="17">
        <v>87</v>
      </c>
      <c r="B126" s="92">
        <v>11</v>
      </c>
      <c r="C126" s="8">
        <v>23</v>
      </c>
      <c r="D126" s="142">
        <v>23</v>
      </c>
      <c r="E126" s="234">
        <v>1</v>
      </c>
      <c r="F126" s="234"/>
      <c r="G126" s="234"/>
      <c r="H126" s="8">
        <f>C126+E126-F126-G126</f>
        <v>24</v>
      </c>
      <c r="I126" s="142">
        <v>24</v>
      </c>
      <c r="J126" s="719">
        <f>H126+H127+H128+H129+H130+H131+H132+H133</f>
        <v>167</v>
      </c>
      <c r="K126" s="722">
        <f>H126+H127+H128+H129+H130+H131+H132+H133</f>
        <v>167</v>
      </c>
      <c r="L126" s="725">
        <v>0</v>
      </c>
    </row>
    <row r="127" spans="1:14" ht="15.75" customHeight="1" x14ac:dyDescent="0.25">
      <c r="A127" s="293">
        <v>88</v>
      </c>
      <c r="B127" s="90">
        <v>16</v>
      </c>
      <c r="C127" s="9">
        <v>25</v>
      </c>
      <c r="D127" s="148">
        <v>25</v>
      </c>
      <c r="E127" s="422"/>
      <c r="F127" s="422"/>
      <c r="G127" s="422"/>
      <c r="H127" s="9">
        <f>C127+E127-F127-G127</f>
        <v>25</v>
      </c>
      <c r="I127" s="148">
        <v>25</v>
      </c>
      <c r="J127" s="720"/>
      <c r="K127" s="723"/>
      <c r="L127" s="726"/>
    </row>
    <row r="128" spans="1:14" ht="15.75" customHeight="1" x14ac:dyDescent="0.25">
      <c r="A128" s="293">
        <v>89</v>
      </c>
      <c r="B128" s="90">
        <v>21</v>
      </c>
      <c r="C128" s="9">
        <v>25</v>
      </c>
      <c r="D128" s="68">
        <v>25</v>
      </c>
      <c r="E128" s="422">
        <v>2</v>
      </c>
      <c r="F128" s="13">
        <v>2</v>
      </c>
      <c r="G128" s="422"/>
      <c r="H128" s="9">
        <f>C128+E128-F128-G128</f>
        <v>25</v>
      </c>
      <c r="I128" s="68">
        <v>25</v>
      </c>
      <c r="J128" s="720"/>
      <c r="K128" s="723"/>
      <c r="L128" s="726"/>
    </row>
    <row r="129" spans="1:15" ht="15.75" customHeight="1" x14ac:dyDescent="0.25">
      <c r="A129" s="293">
        <v>90</v>
      </c>
      <c r="B129" s="90">
        <v>26</v>
      </c>
      <c r="C129" s="9">
        <v>24</v>
      </c>
      <c r="D129" s="296">
        <v>24</v>
      </c>
      <c r="E129" s="422">
        <v>2</v>
      </c>
      <c r="F129" s="13">
        <v>2</v>
      </c>
      <c r="G129" s="422"/>
      <c r="H129" s="9">
        <f>C129+E129-F129</f>
        <v>24</v>
      </c>
      <c r="I129" s="68">
        <v>24</v>
      </c>
      <c r="J129" s="720"/>
      <c r="K129" s="723"/>
      <c r="L129" s="740"/>
    </row>
    <row r="130" spans="1:15" ht="17.25" customHeight="1" x14ac:dyDescent="0.25">
      <c r="A130" s="103">
        <v>91</v>
      </c>
      <c r="B130" s="90">
        <v>31</v>
      </c>
      <c r="C130" s="97">
        <v>20</v>
      </c>
      <c r="D130" s="209">
        <v>20</v>
      </c>
      <c r="E130" s="422"/>
      <c r="F130" s="13"/>
      <c r="G130" s="422"/>
      <c r="H130" s="9">
        <f>C130+E130-F130</f>
        <v>20</v>
      </c>
      <c r="I130" s="68">
        <f>D130+E130-F130</f>
        <v>20</v>
      </c>
      <c r="J130" s="720"/>
      <c r="K130" s="723"/>
      <c r="L130" s="726"/>
      <c r="O130" s="78"/>
    </row>
    <row r="131" spans="1:15" x14ac:dyDescent="0.25">
      <c r="A131" s="293">
        <v>92</v>
      </c>
      <c r="B131" s="90">
        <v>36</v>
      </c>
      <c r="C131" s="97">
        <v>23</v>
      </c>
      <c r="D131" s="209">
        <v>23</v>
      </c>
      <c r="E131" s="422"/>
      <c r="F131" s="13"/>
      <c r="G131" s="422"/>
      <c r="H131" s="9">
        <v>23</v>
      </c>
      <c r="I131" s="68">
        <v>23</v>
      </c>
      <c r="J131" s="720"/>
      <c r="K131" s="723"/>
      <c r="L131" s="726"/>
    </row>
    <row r="132" spans="1:15" x14ac:dyDescent="0.25">
      <c r="A132" s="104">
        <v>93</v>
      </c>
      <c r="B132" s="93">
        <v>41</v>
      </c>
      <c r="C132" s="116">
        <v>13</v>
      </c>
      <c r="D132" s="266">
        <v>13</v>
      </c>
      <c r="E132" s="335"/>
      <c r="F132" s="335"/>
      <c r="G132" s="335"/>
      <c r="H132" s="10">
        <v>13</v>
      </c>
      <c r="I132" s="67">
        <v>13</v>
      </c>
      <c r="J132" s="720"/>
      <c r="K132" s="723"/>
      <c r="L132" s="726"/>
    </row>
    <row r="133" spans="1:15" ht="15.75" thickBot="1" x14ac:dyDescent="0.3">
      <c r="A133" s="386">
        <v>94</v>
      </c>
      <c r="B133" s="301">
        <v>46</v>
      </c>
      <c r="C133" s="98">
        <v>16</v>
      </c>
      <c r="D133" s="235">
        <v>16</v>
      </c>
      <c r="E133" s="416"/>
      <c r="F133" s="416">
        <v>3</v>
      </c>
      <c r="G133" s="416"/>
      <c r="H133" s="11">
        <f>C133+E133-F133</f>
        <v>13</v>
      </c>
      <c r="I133" s="71">
        <f>D133+E133-F133</f>
        <v>13</v>
      </c>
      <c r="J133" s="721"/>
      <c r="K133" s="724"/>
      <c r="L133" s="727"/>
    </row>
    <row r="134" spans="1:15" ht="15.75" customHeight="1" thickBot="1" x14ac:dyDescent="0.3">
      <c r="A134" s="728" t="s">
        <v>95</v>
      </c>
      <c r="B134" s="729"/>
      <c r="C134" s="729"/>
      <c r="D134" s="729"/>
      <c r="E134" s="729"/>
      <c r="F134" s="729"/>
      <c r="G134" s="729"/>
      <c r="H134" s="729"/>
      <c r="I134" s="729"/>
      <c r="J134" s="729"/>
      <c r="K134" s="729"/>
      <c r="L134" s="730"/>
    </row>
    <row r="135" spans="1:15" s="79" customFormat="1" ht="15.75" customHeight="1" x14ac:dyDescent="0.25">
      <c r="A135" s="731">
        <v>95</v>
      </c>
      <c r="B135" s="358">
        <v>10</v>
      </c>
      <c r="C135" s="229">
        <v>25</v>
      </c>
      <c r="D135" s="230">
        <v>25</v>
      </c>
      <c r="E135" s="232"/>
      <c r="F135" s="232">
        <v>2</v>
      </c>
      <c r="G135" s="232"/>
      <c r="H135" s="229">
        <f>C135+E135-F135-G135</f>
        <v>23</v>
      </c>
      <c r="I135" s="230">
        <f>D135+E135-F135-G135</f>
        <v>23</v>
      </c>
      <c r="J135" s="719">
        <f>K135+L135</f>
        <v>49</v>
      </c>
      <c r="K135" s="722">
        <f>H135+H137</f>
        <v>48</v>
      </c>
      <c r="L135" s="725">
        <f>H136</f>
        <v>1</v>
      </c>
    </row>
    <row r="136" spans="1:15" s="79" customFormat="1" ht="15.75" customHeight="1" x14ac:dyDescent="0.25">
      <c r="A136" s="732"/>
      <c r="B136" s="119">
        <v>10</v>
      </c>
      <c r="C136" s="120">
        <v>1</v>
      </c>
      <c r="D136" s="128">
        <v>1</v>
      </c>
      <c r="E136" s="130"/>
      <c r="F136" s="130"/>
      <c r="G136" s="130"/>
      <c r="H136" s="120">
        <f>C136+E136-F136-G136</f>
        <v>1</v>
      </c>
      <c r="I136" s="128">
        <f>D136+E136-F136-G136</f>
        <v>1</v>
      </c>
      <c r="J136" s="720"/>
      <c r="K136" s="723"/>
      <c r="L136" s="726"/>
    </row>
    <row r="137" spans="1:15" ht="15.75" customHeight="1" thickBot="1" x14ac:dyDescent="0.3">
      <c r="A137" s="312">
        <v>96</v>
      </c>
      <c r="B137" s="326">
        <v>20</v>
      </c>
      <c r="C137" s="327">
        <v>25</v>
      </c>
      <c r="D137" s="328">
        <v>25</v>
      </c>
      <c r="E137" s="329"/>
      <c r="F137" s="329"/>
      <c r="G137" s="329"/>
      <c r="H137" s="327">
        <f>C137+E137-F137</f>
        <v>25</v>
      </c>
      <c r="I137" s="328">
        <f>H137</f>
        <v>25</v>
      </c>
      <c r="J137" s="721"/>
      <c r="K137" s="724"/>
      <c r="L137" s="727"/>
    </row>
    <row r="138" spans="1:15" ht="15.75" customHeight="1" thickBot="1" x14ac:dyDescent="0.3">
      <c r="A138" s="716" t="s">
        <v>90</v>
      </c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8"/>
    </row>
    <row r="139" spans="1:15" ht="15.75" customHeight="1" x14ac:dyDescent="0.25">
      <c r="A139" s="17">
        <v>97</v>
      </c>
      <c r="B139" s="92">
        <v>18</v>
      </c>
      <c r="C139" s="8">
        <v>22</v>
      </c>
      <c r="D139" s="66">
        <v>22</v>
      </c>
      <c r="E139" s="234"/>
      <c r="F139" s="234">
        <v>1</v>
      </c>
      <c r="G139" s="234"/>
      <c r="H139" s="8">
        <f>C139+E139-F139-G139</f>
        <v>21</v>
      </c>
      <c r="I139" s="67">
        <v>21</v>
      </c>
      <c r="J139" s="710">
        <f>K139</f>
        <v>94</v>
      </c>
      <c r="K139" s="710">
        <f>H139+H140+H141+H142</f>
        <v>94</v>
      </c>
      <c r="L139" s="713">
        <v>0</v>
      </c>
      <c r="N139" s="394"/>
    </row>
    <row r="140" spans="1:15" ht="15.75" customHeight="1" x14ac:dyDescent="0.25">
      <c r="A140" s="293">
        <v>98</v>
      </c>
      <c r="B140" s="90">
        <v>19</v>
      </c>
      <c r="C140" s="9">
        <v>25</v>
      </c>
      <c r="D140" s="68">
        <v>25</v>
      </c>
      <c r="E140" s="422"/>
      <c r="F140" s="422"/>
      <c r="G140" s="422"/>
      <c r="H140" s="9">
        <f>C140+E140-F140-G140</f>
        <v>25</v>
      </c>
      <c r="I140" s="68">
        <f>D140+E140-F140-G140</f>
        <v>25</v>
      </c>
      <c r="J140" s="711"/>
      <c r="K140" s="711"/>
      <c r="L140" s="714"/>
    </row>
    <row r="141" spans="1:15" x14ac:dyDescent="0.25">
      <c r="A141" s="293">
        <v>99</v>
      </c>
      <c r="B141" s="90">
        <v>28</v>
      </c>
      <c r="C141" s="9">
        <v>24</v>
      </c>
      <c r="D141" s="68">
        <v>24</v>
      </c>
      <c r="E141" s="422">
        <v>1</v>
      </c>
      <c r="F141" s="422">
        <v>1</v>
      </c>
      <c r="G141" s="422"/>
      <c r="H141" s="9">
        <f>C141+E141-F141-G141</f>
        <v>24</v>
      </c>
      <c r="I141" s="68">
        <f>D141+E141-F141</f>
        <v>24</v>
      </c>
      <c r="J141" s="711"/>
      <c r="K141" s="711"/>
      <c r="L141" s="714"/>
    </row>
    <row r="142" spans="1:15" ht="15.75" thickBot="1" x14ac:dyDescent="0.3">
      <c r="A142" s="21">
        <v>100</v>
      </c>
      <c r="B142" s="91">
        <v>29</v>
      </c>
      <c r="C142" s="39">
        <v>24</v>
      </c>
      <c r="D142" s="236">
        <v>24</v>
      </c>
      <c r="E142" s="292"/>
      <c r="F142" s="292"/>
      <c r="G142" s="292"/>
      <c r="H142" s="39">
        <v>24</v>
      </c>
      <c r="I142" s="236">
        <v>24</v>
      </c>
      <c r="J142" s="712"/>
      <c r="K142" s="712"/>
      <c r="L142" s="715"/>
    </row>
    <row r="143" spans="1:15" ht="15.75" customHeight="1" thickBot="1" x14ac:dyDescent="0.3">
      <c r="A143" s="716" t="s">
        <v>30</v>
      </c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8"/>
    </row>
    <row r="144" spans="1:15" ht="15.75" customHeight="1" thickBot="1" x14ac:dyDescent="0.3">
      <c r="A144" s="17">
        <v>101</v>
      </c>
      <c r="B144" s="92">
        <v>211</v>
      </c>
      <c r="C144" s="8">
        <v>25</v>
      </c>
      <c r="D144" s="66">
        <v>25</v>
      </c>
      <c r="E144" s="234">
        <v>1</v>
      </c>
      <c r="F144" s="234"/>
      <c r="G144" s="234"/>
      <c r="H144" s="8">
        <f>C144+E144-F144-G144</f>
        <v>26</v>
      </c>
      <c r="I144" s="66">
        <f>D144+E144-F144-G144</f>
        <v>26</v>
      </c>
      <c r="J144" s="719">
        <f>SUM(H144:H147)</f>
        <v>92</v>
      </c>
      <c r="K144" s="722">
        <f>J144</f>
        <v>92</v>
      </c>
      <c r="L144" s="725">
        <v>0</v>
      </c>
      <c r="M144" s="371"/>
    </row>
    <row r="145" spans="1:16" x14ac:dyDescent="0.25">
      <c r="A145" s="293">
        <v>102</v>
      </c>
      <c r="B145" s="90">
        <v>221</v>
      </c>
      <c r="C145" s="110">
        <v>26</v>
      </c>
      <c r="D145" s="274">
        <v>26</v>
      </c>
      <c r="E145" s="13"/>
      <c r="F145" s="13">
        <v>1</v>
      </c>
      <c r="G145" s="121"/>
      <c r="H145" s="9">
        <f>SUM(C145+E145-F145-G145)</f>
        <v>25</v>
      </c>
      <c r="I145" s="68">
        <f>SUM(D145+E145-F145)</f>
        <v>25</v>
      </c>
      <c r="J145" s="720"/>
      <c r="K145" s="723"/>
      <c r="L145" s="726"/>
    </row>
    <row r="146" spans="1:16" x14ac:dyDescent="0.25">
      <c r="A146" s="27">
        <v>103</v>
      </c>
      <c r="B146" s="90">
        <v>231</v>
      </c>
      <c r="C146" s="110">
        <v>19</v>
      </c>
      <c r="D146" s="401">
        <v>20</v>
      </c>
      <c r="E146" s="13"/>
      <c r="F146" s="13"/>
      <c r="G146" s="23"/>
      <c r="H146" s="9">
        <f>SUM(C146+E146-F146-G146)</f>
        <v>19</v>
      </c>
      <c r="I146" s="67">
        <v>19</v>
      </c>
      <c r="J146" s="720"/>
      <c r="K146" s="723"/>
      <c r="L146" s="726"/>
    </row>
    <row r="147" spans="1:16" ht="16.5" customHeight="1" thickBot="1" x14ac:dyDescent="0.3">
      <c r="A147" s="4">
        <v>104</v>
      </c>
      <c r="B147" s="91">
        <v>241</v>
      </c>
      <c r="C147" s="111">
        <v>24</v>
      </c>
      <c r="D147" s="233">
        <v>24</v>
      </c>
      <c r="E147" s="14"/>
      <c r="F147" s="14">
        <v>2</v>
      </c>
      <c r="G147" s="14"/>
      <c r="H147" s="11">
        <v>22</v>
      </c>
      <c r="I147" s="236">
        <v>22</v>
      </c>
      <c r="J147" s="721"/>
      <c r="K147" s="724"/>
      <c r="L147" s="727"/>
    </row>
    <row r="148" spans="1:16" ht="15.75" customHeight="1" thickBot="1" x14ac:dyDescent="0.3">
      <c r="A148" s="700" t="s">
        <v>13</v>
      </c>
      <c r="B148" s="701"/>
      <c r="C148" s="330">
        <f t="shared" ref="C148:J148" si="4">SUM(C17:C147)</f>
        <v>2253</v>
      </c>
      <c r="D148" s="369">
        <f t="shared" si="4"/>
        <v>2265</v>
      </c>
      <c r="E148" s="330">
        <f t="shared" si="4"/>
        <v>16</v>
      </c>
      <c r="F148" s="330">
        <f t="shared" si="4"/>
        <v>45</v>
      </c>
      <c r="G148" s="330">
        <f t="shared" si="4"/>
        <v>31</v>
      </c>
      <c r="H148" s="330">
        <f t="shared" si="4"/>
        <v>2193</v>
      </c>
      <c r="I148" s="330">
        <f>SUM(I17:I147)</f>
        <v>2203</v>
      </c>
      <c r="J148" s="330">
        <f t="shared" si="4"/>
        <v>2193</v>
      </c>
      <c r="K148" s="330">
        <f>SUM(K17:K147)+M142+M129+M124+M91+M78+M45+M19</f>
        <v>1969</v>
      </c>
      <c r="L148" s="330">
        <f>SUM(L17:L147)</f>
        <v>224</v>
      </c>
      <c r="M148" s="101" t="s">
        <v>133</v>
      </c>
    </row>
    <row r="149" spans="1:16" ht="15.75" thickBot="1" x14ac:dyDescent="0.3">
      <c r="A149" s="34"/>
      <c r="B149" s="7"/>
      <c r="C149" s="7"/>
      <c r="D149" s="7"/>
      <c r="E149" s="36"/>
      <c r="F149" s="36"/>
      <c r="G149" s="36"/>
      <c r="H149" s="32"/>
      <c r="I149" s="56"/>
      <c r="J149" s="7"/>
      <c r="K149" s="702"/>
      <c r="L149" s="703"/>
      <c r="M149" s="190"/>
    </row>
    <row r="150" spans="1:16" ht="19.5" customHeight="1" thickBot="1" x14ac:dyDescent="0.3">
      <c r="A150" s="5"/>
      <c r="B150" s="6"/>
      <c r="C150" s="6"/>
      <c r="D150" s="6"/>
      <c r="E150" s="37"/>
      <c r="F150" s="37"/>
      <c r="G150" s="37"/>
      <c r="H150" s="704" t="s">
        <v>2</v>
      </c>
      <c r="I150" s="705"/>
      <c r="J150" s="40" t="s">
        <v>16</v>
      </c>
      <c r="K150" s="72" t="s">
        <v>39</v>
      </c>
      <c r="L150" s="42" t="s">
        <v>12</v>
      </c>
    </row>
    <row r="151" spans="1:16" ht="21" customHeight="1" x14ac:dyDescent="0.25">
      <c r="A151" s="405">
        <v>95</v>
      </c>
      <c r="B151" s="211" t="s">
        <v>40</v>
      </c>
      <c r="C151" s="419">
        <f>SUM(C148)</f>
        <v>2253</v>
      </c>
      <c r="D151" s="402">
        <f>SUM(D148)</f>
        <v>2265</v>
      </c>
      <c r="E151" s="419">
        <f>E148+E14</f>
        <v>16</v>
      </c>
      <c r="F151" s="419">
        <f>F148+F14</f>
        <v>45</v>
      </c>
      <c r="G151" s="262">
        <f>G148+G14</f>
        <v>31</v>
      </c>
      <c r="H151" s="408">
        <f>SUM(H148)</f>
        <v>2193</v>
      </c>
      <c r="I151" s="212">
        <f>I148</f>
        <v>2203</v>
      </c>
      <c r="J151" s="408">
        <f>J14</f>
        <v>80</v>
      </c>
      <c r="K151" s="419">
        <f>K148</f>
        <v>1969</v>
      </c>
      <c r="L151" s="262">
        <f>L148</f>
        <v>224</v>
      </c>
      <c r="M151" s="122">
        <f>I151+I152</f>
        <v>2283</v>
      </c>
      <c r="N151" s="122" t="s">
        <v>128</v>
      </c>
      <c r="O151" s="122"/>
      <c r="P151" s="122"/>
    </row>
    <row r="152" spans="1:16" ht="21" customHeight="1" x14ac:dyDescent="0.25">
      <c r="A152" s="130"/>
      <c r="B152" s="213" t="s">
        <v>91</v>
      </c>
      <c r="C152" s="130">
        <v>80</v>
      </c>
      <c r="D152" s="130">
        <v>80</v>
      </c>
      <c r="E152" s="130"/>
      <c r="F152" s="130"/>
      <c r="G152" s="263"/>
      <c r="H152" s="259">
        <v>80</v>
      </c>
      <c r="I152" s="423">
        <f>I14</f>
        <v>80</v>
      </c>
      <c r="J152" s="259"/>
      <c r="K152" s="130">
        <f>I14</f>
        <v>80</v>
      </c>
      <c r="L152" s="260"/>
    </row>
    <row r="153" spans="1:16" ht="15.75" thickBot="1" x14ac:dyDescent="0.3">
      <c r="A153" s="154"/>
      <c r="B153" s="155" t="s">
        <v>41</v>
      </c>
      <c r="C153" s="289">
        <v>72</v>
      </c>
      <c r="D153" s="289">
        <v>72</v>
      </c>
      <c r="E153" s="155"/>
      <c r="F153" s="155"/>
      <c r="G153" s="156"/>
      <c r="H153" s="256">
        <v>72</v>
      </c>
      <c r="I153" s="417">
        <v>72</v>
      </c>
      <c r="J153" s="418"/>
      <c r="K153" s="420">
        <v>72</v>
      </c>
      <c r="L153" s="261">
        <v>0</v>
      </c>
      <c r="P153" t="s">
        <v>101</v>
      </c>
    </row>
    <row r="154" spans="1:16" ht="15.75" thickBot="1" x14ac:dyDescent="0.3">
      <c r="A154" s="706" t="s">
        <v>6</v>
      </c>
      <c r="B154" s="707"/>
      <c r="C154" s="157">
        <f>SUM(C153,C151)+C152</f>
        <v>2405</v>
      </c>
      <c r="D154" s="403">
        <f>D151+D152+D153</f>
        <v>2417</v>
      </c>
      <c r="E154" s="158"/>
      <c r="F154" s="158"/>
      <c r="G154" s="159">
        <f>G151+G153</f>
        <v>31</v>
      </c>
      <c r="H154" s="160">
        <f>SUM(H151,H153)+H152</f>
        <v>2345</v>
      </c>
      <c r="I154" s="161">
        <f>I151+I152+I153</f>
        <v>2355</v>
      </c>
      <c r="J154" s="162">
        <f>J153+J151</f>
        <v>80</v>
      </c>
      <c r="K154" s="163">
        <f>K153+K151+K152</f>
        <v>2121</v>
      </c>
      <c r="L154" s="164">
        <f>L153+L151</f>
        <v>224</v>
      </c>
      <c r="M154" t="s">
        <v>129</v>
      </c>
    </row>
    <row r="155" spans="1:16" s="1" customFormat="1" ht="15.75" thickBot="1" x14ac:dyDescent="0.3">
      <c r="A155" s="404"/>
      <c r="B155" s="404"/>
      <c r="C155" s="404" t="s">
        <v>63</v>
      </c>
      <c r="D155" s="404" t="s">
        <v>99</v>
      </c>
      <c r="E155" s="404" t="s">
        <v>98</v>
      </c>
      <c r="F155" s="404"/>
      <c r="G155" s="404"/>
      <c r="H155" s="35"/>
      <c r="I155" s="57"/>
      <c r="J155" s="404"/>
      <c r="K155" s="404"/>
      <c r="L155" s="43"/>
    </row>
    <row r="156" spans="1:16" ht="15.75" thickBot="1" x14ac:dyDescent="0.3">
      <c r="A156" s="131" t="s">
        <v>100</v>
      </c>
      <c r="B156" s="387">
        <f>C156+D156+E156</f>
        <v>25</v>
      </c>
      <c r="C156" s="50">
        <v>14</v>
      </c>
      <c r="D156" s="50">
        <v>7</v>
      </c>
      <c r="E156" s="388">
        <v>4</v>
      </c>
      <c r="J156" s="22"/>
      <c r="K156" s="2"/>
      <c r="L156" s="44"/>
    </row>
    <row r="157" spans="1:16" ht="15.75" thickBot="1" x14ac:dyDescent="0.3">
      <c r="C157" s="693" t="s">
        <v>47</v>
      </c>
      <c r="D157" s="694"/>
      <c r="E157" s="695"/>
      <c r="F157"/>
      <c r="G157" s="706" t="s">
        <v>51</v>
      </c>
      <c r="H157" s="708"/>
      <c r="I157" s="709"/>
      <c r="J157" s="22"/>
    </row>
    <row r="158" spans="1:16" s="1" customFormat="1" x14ac:dyDescent="0.25">
      <c r="A158"/>
      <c r="B158"/>
      <c r="C158" s="65">
        <f>C160+E160+D160</f>
        <v>411</v>
      </c>
      <c r="D158" s="59"/>
      <c r="E158" s="59"/>
      <c r="F158"/>
      <c r="G158" s="376"/>
      <c r="H158" s="380" t="s">
        <v>45</v>
      </c>
      <c r="I158" s="382"/>
      <c r="J158" s="22"/>
      <c r="L158" s="41"/>
    </row>
    <row r="159" spans="1:16" x14ac:dyDescent="0.25">
      <c r="C159" s="691" t="s">
        <v>126</v>
      </c>
      <c r="D159" s="692"/>
      <c r="E159" s="193" t="s">
        <v>45</v>
      </c>
      <c r="F159"/>
      <c r="G159" s="377" t="s">
        <v>46</v>
      </c>
      <c r="H159" s="381"/>
      <c r="I159" s="383" t="s">
        <v>48</v>
      </c>
      <c r="J159" s="22"/>
      <c r="K159" s="190"/>
    </row>
    <row r="160" spans="1:16" x14ac:dyDescent="0.25">
      <c r="B160" s="190" t="s">
        <v>54</v>
      </c>
      <c r="C160" s="60"/>
      <c r="D160" s="61">
        <f>J7+J10+J12</f>
        <v>80</v>
      </c>
      <c r="E160" s="61">
        <f>J52+J67</f>
        <v>331</v>
      </c>
      <c r="F160"/>
      <c r="G160" s="378">
        <f>J144+J75+J139+K135+J126+J123+J119+J116+J88+K83</f>
        <v>794</v>
      </c>
      <c r="H160" s="384">
        <f>G160+I160</f>
        <v>799</v>
      </c>
      <c r="I160" s="384">
        <f>L135+L83</f>
        <v>5</v>
      </c>
      <c r="J160" s="22"/>
      <c r="K160" s="190"/>
    </row>
    <row r="161" spans="1:15" ht="15.75" thickBot="1" x14ac:dyDescent="0.3">
      <c r="B161" s="80"/>
      <c r="C161" s="73" t="e">
        <f>#REF!+M10</f>
        <v>#REF!</v>
      </c>
      <c r="D161" s="62"/>
      <c r="E161" s="62"/>
      <c r="F161" s="267" t="s">
        <v>55</v>
      </c>
      <c r="G161" s="379">
        <f>M144+M75+J63+J139+K135+J126+J123+M119+J116+J88+M83</f>
        <v>711</v>
      </c>
      <c r="H161" s="389">
        <f>G161+I160</f>
        <v>716</v>
      </c>
      <c r="I161" s="385"/>
      <c r="J161" s="22"/>
    </row>
    <row r="162" spans="1:15" ht="15.75" thickBot="1" x14ac:dyDescent="0.3"/>
    <row r="163" spans="1:15" ht="15.75" thickBot="1" x14ac:dyDescent="0.3">
      <c r="C163" s="693" t="s">
        <v>56</v>
      </c>
      <c r="D163" s="694"/>
      <c r="E163" s="695"/>
      <c r="G163" s="696" t="s">
        <v>50</v>
      </c>
      <c r="H163" s="697"/>
      <c r="I163" s="698"/>
    </row>
    <row r="164" spans="1:15" x14ac:dyDescent="0.25">
      <c r="C164" s="685">
        <f>C166+E166</f>
        <v>329</v>
      </c>
      <c r="D164" s="686"/>
      <c r="E164" s="687"/>
      <c r="F164" s="63"/>
      <c r="G164" s="176"/>
      <c r="H164" s="177">
        <f>G166+I166</f>
        <v>508</v>
      </c>
      <c r="I164" s="178"/>
      <c r="J164" s="80"/>
    </row>
    <row r="165" spans="1:15" s="1" customFormat="1" x14ac:dyDescent="0.25">
      <c r="A165"/>
      <c r="B165"/>
      <c r="C165" s="192" t="s">
        <v>46</v>
      </c>
      <c r="D165" s="192"/>
      <c r="E165" s="193" t="s">
        <v>48</v>
      </c>
      <c r="G165" s="192" t="s">
        <v>46</v>
      </c>
      <c r="H165" s="181"/>
      <c r="I165" s="64" t="s">
        <v>48</v>
      </c>
      <c r="J165" s="2"/>
      <c r="L165" s="41"/>
      <c r="M165"/>
      <c r="N165"/>
      <c r="O165"/>
    </row>
    <row r="166" spans="1:15" s="1" customFormat="1" ht="15.75" thickBot="1" x14ac:dyDescent="0.3">
      <c r="A166"/>
      <c r="B166" s="268"/>
      <c r="C166" s="372">
        <f>K95+K90+J110</f>
        <v>181</v>
      </c>
      <c r="D166" s="48"/>
      <c r="E166" s="49">
        <f>L95+L90+L113</f>
        <v>148</v>
      </c>
      <c r="F166" s="269" t="s">
        <v>54</v>
      </c>
      <c r="G166" s="294">
        <f>J17+J22+K27+J61+J64</f>
        <v>467</v>
      </c>
      <c r="H166" s="175"/>
      <c r="I166" s="179">
        <f>L27</f>
        <v>41</v>
      </c>
      <c r="L166" s="41"/>
      <c r="M166"/>
      <c r="N166"/>
      <c r="O166"/>
    </row>
    <row r="167" spans="1:15" s="1" customFormat="1" ht="15.75" thickBot="1" x14ac:dyDescent="0.3">
      <c r="A167"/>
      <c r="B167" s="269"/>
      <c r="C167" s="82"/>
      <c r="D167" s="82"/>
      <c r="E167" s="83"/>
      <c r="F167" s="267" t="s">
        <v>55</v>
      </c>
      <c r="G167" s="294">
        <f>J17+J22+K27+M61+J64</f>
        <v>468</v>
      </c>
      <c r="H167" s="397">
        <f>G167+I166</f>
        <v>509</v>
      </c>
      <c r="I167" s="180"/>
      <c r="L167" s="41"/>
      <c r="M167"/>
      <c r="N167"/>
      <c r="O167"/>
    </row>
    <row r="168" spans="1:15" s="1" customFormat="1" ht="15.75" thickBot="1" x14ac:dyDescent="0.3">
      <c r="A168"/>
      <c r="B168"/>
      <c r="C168" s="82"/>
      <c r="D168" s="82"/>
      <c r="E168" s="83"/>
      <c r="F168" s="81"/>
      <c r="G168" s="398"/>
      <c r="H168" s="399"/>
      <c r="I168" s="400"/>
      <c r="L168" s="41"/>
      <c r="M168"/>
      <c r="N168"/>
      <c r="O168"/>
    </row>
    <row r="169" spans="1:15" s="1" customFormat="1" ht="15.75" thickBot="1" x14ac:dyDescent="0.3">
      <c r="A169"/>
      <c r="B169"/>
      <c r="C169"/>
      <c r="D169"/>
      <c r="F169" s="63"/>
      <c r="G169" s="699"/>
      <c r="H169" s="699"/>
      <c r="I169" s="699"/>
      <c r="J169" s="2"/>
      <c r="L169" s="41"/>
      <c r="M169"/>
      <c r="N169"/>
      <c r="O169"/>
    </row>
    <row r="170" spans="1:15" s="1" customFormat="1" ht="15.75" thickBot="1" x14ac:dyDescent="0.3">
      <c r="A170"/>
      <c r="B170"/>
      <c r="C170" s="693" t="s">
        <v>49</v>
      </c>
      <c r="D170" s="694"/>
      <c r="E170" s="695"/>
      <c r="F170" s="63"/>
      <c r="G170" s="404"/>
      <c r="H170" s="171"/>
      <c r="I170" s="57"/>
      <c r="J170" s="80"/>
      <c r="L170" s="41"/>
      <c r="M170"/>
      <c r="N170"/>
      <c r="O170"/>
    </row>
    <row r="171" spans="1:15" s="1" customFormat="1" x14ac:dyDescent="0.25">
      <c r="A171"/>
      <c r="B171"/>
      <c r="C171" s="685">
        <f>C173+E173</f>
        <v>226</v>
      </c>
      <c r="D171" s="686"/>
      <c r="E171" s="687"/>
      <c r="G171" s="171"/>
      <c r="H171" s="373"/>
      <c r="I171" s="373"/>
      <c r="J171" s="74" t="s">
        <v>55</v>
      </c>
      <c r="L171" s="41"/>
      <c r="M171"/>
      <c r="N171"/>
      <c r="O171"/>
    </row>
    <row r="172" spans="1:15" s="1" customFormat="1" x14ac:dyDescent="0.25">
      <c r="A172"/>
      <c r="B172"/>
      <c r="C172" s="192" t="s">
        <v>46</v>
      </c>
      <c r="D172" s="192"/>
      <c r="E172" s="193" t="s">
        <v>48</v>
      </c>
      <c r="F172" s="269"/>
      <c r="G172" s="374"/>
      <c r="H172" s="374"/>
      <c r="I172" s="374"/>
      <c r="J172" s="2"/>
      <c r="L172" s="41"/>
      <c r="M172"/>
      <c r="N172"/>
      <c r="O172"/>
    </row>
    <row r="173" spans="1:15" s="1" customFormat="1" ht="15.75" thickBot="1" x14ac:dyDescent="0.3">
      <c r="A173"/>
      <c r="B173" s="269" t="s">
        <v>54</v>
      </c>
      <c r="C173" s="48">
        <f>K41</f>
        <v>196</v>
      </c>
      <c r="D173" s="48"/>
      <c r="E173" s="49">
        <f>L41</f>
        <v>30</v>
      </c>
      <c r="F173" s="269"/>
      <c r="G173" s="374"/>
      <c r="H173" s="375"/>
      <c r="I173" s="168"/>
      <c r="J173" s="80"/>
      <c r="L173" s="41"/>
      <c r="M173"/>
      <c r="N173"/>
      <c r="O173"/>
    </row>
    <row r="174" spans="1:15" s="1" customFormat="1" ht="15.75" thickBot="1" x14ac:dyDescent="0.3">
      <c r="A174"/>
      <c r="B174" s="269"/>
      <c r="C174" s="190"/>
      <c r="D174"/>
      <c r="G174" s="46"/>
      <c r="H174" s="33" t="s">
        <v>64</v>
      </c>
      <c r="I174" s="55"/>
      <c r="J174" s="2"/>
      <c r="L174" s="41"/>
      <c r="M174"/>
      <c r="N174"/>
      <c r="O174"/>
    </row>
    <row r="175" spans="1:15" s="1" customFormat="1" ht="15.75" thickBot="1" x14ac:dyDescent="0.3">
      <c r="A175"/>
      <c r="B175" s="170"/>
      <c r="C175" s="688"/>
      <c r="D175" s="688"/>
      <c r="E175" s="688"/>
      <c r="G175" s="107" t="s">
        <v>61</v>
      </c>
      <c r="H175" s="108" t="s">
        <v>54</v>
      </c>
      <c r="I175" s="182" t="s">
        <v>55</v>
      </c>
      <c r="J175" s="188" t="s">
        <v>79</v>
      </c>
      <c r="L175" s="41"/>
      <c r="M175"/>
      <c r="N175"/>
      <c r="O175"/>
    </row>
    <row r="176" spans="1:15" s="1" customFormat="1" ht="15.75" thickBot="1" x14ac:dyDescent="0.3">
      <c r="A176"/>
      <c r="B176" s="170"/>
      <c r="C176" s="35"/>
      <c r="D176" s="171"/>
      <c r="E176" s="57"/>
      <c r="G176" s="105" t="s">
        <v>44</v>
      </c>
      <c r="H176" s="106"/>
      <c r="I176" s="106"/>
      <c r="J176" s="187">
        <f>D160</f>
        <v>80</v>
      </c>
      <c r="K176" s="185">
        <f>I176+J176</f>
        <v>80</v>
      </c>
      <c r="L176" s="41" t="s">
        <v>97</v>
      </c>
      <c r="M176"/>
      <c r="N176"/>
      <c r="O176"/>
    </row>
    <row r="177" spans="1:15" s="1" customFormat="1" x14ac:dyDescent="0.25">
      <c r="A177"/>
      <c r="B177" s="170"/>
      <c r="C177" s="171"/>
      <c r="D177" s="171"/>
      <c r="E177" s="171"/>
      <c r="G177" s="85" t="s">
        <v>63</v>
      </c>
      <c r="H177" s="88">
        <f>E160+C166+C173+G160+G166</f>
        <v>1969</v>
      </c>
      <c r="I177" s="183">
        <f>E160+C166+C173+G161+G167</f>
        <v>1887</v>
      </c>
      <c r="J177" s="186"/>
      <c r="L177" s="41"/>
      <c r="M177"/>
      <c r="N177"/>
      <c r="O177"/>
    </row>
    <row r="178" spans="1:15" s="1" customFormat="1" x14ac:dyDescent="0.25">
      <c r="A178"/>
      <c r="B178" s="83"/>
      <c r="C178" s="172"/>
      <c r="D178" s="172"/>
      <c r="E178" s="83"/>
      <c r="G178" s="85" t="s">
        <v>62</v>
      </c>
      <c r="H178" s="88">
        <f>E166+E173+I166+I172+I160</f>
        <v>224</v>
      </c>
      <c r="I178" s="88">
        <f>E173+E166+I166+I172+I160</f>
        <v>224</v>
      </c>
      <c r="J178" s="186"/>
      <c r="L178" s="41"/>
      <c r="M178"/>
      <c r="N178"/>
      <c r="O178"/>
    </row>
    <row r="179" spans="1:15" s="1" customFormat="1" ht="15.75" thickBot="1" x14ac:dyDescent="0.3">
      <c r="A179"/>
      <c r="B179" s="168"/>
      <c r="C179" s="168"/>
      <c r="D179" s="173"/>
      <c r="E179" s="168"/>
      <c r="G179" s="86" t="s">
        <v>45</v>
      </c>
      <c r="H179" s="89">
        <f>H178+H177</f>
        <v>2193</v>
      </c>
      <c r="I179" s="184">
        <f>I178+I177</f>
        <v>2111</v>
      </c>
      <c r="J179" s="189"/>
      <c r="L179" s="41"/>
      <c r="M179"/>
      <c r="N179"/>
      <c r="O179"/>
    </row>
    <row r="180" spans="1:15" ht="15.75" thickBot="1" x14ac:dyDescent="0.3">
      <c r="G180" s="84" t="s">
        <v>6</v>
      </c>
      <c r="H180" s="87">
        <f>H179+H176</f>
        <v>2193</v>
      </c>
      <c r="I180" s="270">
        <f>I179+I176</f>
        <v>2111</v>
      </c>
      <c r="J180" s="188">
        <f>J176</f>
        <v>80</v>
      </c>
    </row>
    <row r="181" spans="1:15" ht="15.75" thickBot="1" x14ac:dyDescent="0.3">
      <c r="I181" s="689">
        <f>SUM(I180:J180)</f>
        <v>2191</v>
      </c>
      <c r="J181" s="690"/>
    </row>
    <row r="182" spans="1:15" ht="15.75" thickBot="1" x14ac:dyDescent="0.3">
      <c r="G182" s="46" t="s">
        <v>80</v>
      </c>
      <c r="H182" s="50">
        <v>72</v>
      </c>
    </row>
    <row r="183" spans="1:15" ht="15.75" thickBot="1" x14ac:dyDescent="0.3">
      <c r="J183" s="271">
        <f>H182+I181</f>
        <v>2263</v>
      </c>
    </row>
    <row r="184" spans="1:15" x14ac:dyDescent="0.25">
      <c r="G184" s="46" t="s">
        <v>42</v>
      </c>
      <c r="H184" s="50"/>
    </row>
    <row r="185" spans="1:15" x14ac:dyDescent="0.25">
      <c r="J185" s="47">
        <f>H184+J183</f>
        <v>2263</v>
      </c>
    </row>
  </sheetData>
  <mergeCells count="132">
    <mergeCell ref="A1:L1"/>
    <mergeCell ref="A3:A4"/>
    <mergeCell ref="B3:B4"/>
    <mergeCell ref="C3:D3"/>
    <mergeCell ref="E3:E4"/>
    <mergeCell ref="F3:F4"/>
    <mergeCell ref="G3:G4"/>
    <mergeCell ref="H3:I3"/>
    <mergeCell ref="J3:L3"/>
    <mergeCell ref="A9:L9"/>
    <mergeCell ref="A11:L11"/>
    <mergeCell ref="J12:J13"/>
    <mergeCell ref="K12:K13"/>
    <mergeCell ref="A14:B14"/>
    <mergeCell ref="A15:L15"/>
    <mergeCell ref="N4:P4"/>
    <mergeCell ref="R4:S4"/>
    <mergeCell ref="A5:L5"/>
    <mergeCell ref="A6:L6"/>
    <mergeCell ref="J7:J8"/>
    <mergeCell ref="K7:K8"/>
    <mergeCell ref="A26:L26"/>
    <mergeCell ref="J27:J39"/>
    <mergeCell ref="K27:K39"/>
    <mergeCell ref="L27:L39"/>
    <mergeCell ref="A30:A31"/>
    <mergeCell ref="A32:A33"/>
    <mergeCell ref="A34:A35"/>
    <mergeCell ref="A36:A37"/>
    <mergeCell ref="A16:L16"/>
    <mergeCell ref="J17:J20"/>
    <mergeCell ref="K17:K20"/>
    <mergeCell ref="L17:L20"/>
    <mergeCell ref="A21:L21"/>
    <mergeCell ref="J22:J25"/>
    <mergeCell ref="K22:K25"/>
    <mergeCell ref="L22:L25"/>
    <mergeCell ref="A60:L60"/>
    <mergeCell ref="J61:J62"/>
    <mergeCell ref="K61:K62"/>
    <mergeCell ref="L61:L62"/>
    <mergeCell ref="A63:L63"/>
    <mergeCell ref="J64:J65"/>
    <mergeCell ref="K64:K65"/>
    <mergeCell ref="L64:L65"/>
    <mergeCell ref="A40:L40"/>
    <mergeCell ref="J41:J50"/>
    <mergeCell ref="K41:K50"/>
    <mergeCell ref="L41:L50"/>
    <mergeCell ref="A51:L51"/>
    <mergeCell ref="J52:J59"/>
    <mergeCell ref="K52:K59"/>
    <mergeCell ref="L52:L59"/>
    <mergeCell ref="A82:L82"/>
    <mergeCell ref="J83:J86"/>
    <mergeCell ref="K83:K86"/>
    <mergeCell ref="L83:L86"/>
    <mergeCell ref="A85:A86"/>
    <mergeCell ref="A87:L87"/>
    <mergeCell ref="A66:L66"/>
    <mergeCell ref="J67:J73"/>
    <mergeCell ref="K67:K73"/>
    <mergeCell ref="L67:L73"/>
    <mergeCell ref="A74:L74"/>
    <mergeCell ref="J75:J81"/>
    <mergeCell ref="K75:K81"/>
    <mergeCell ref="L75:L81"/>
    <mergeCell ref="A95:A96"/>
    <mergeCell ref="J95:J108"/>
    <mergeCell ref="K95:K108"/>
    <mergeCell ref="L95:L108"/>
    <mergeCell ref="A97:A98"/>
    <mergeCell ref="A99:A100"/>
    <mergeCell ref="A101:A102"/>
    <mergeCell ref="A89:L89"/>
    <mergeCell ref="A90:A91"/>
    <mergeCell ref="J90:J93"/>
    <mergeCell ref="K90:K93"/>
    <mergeCell ref="L90:L93"/>
    <mergeCell ref="A94:L94"/>
    <mergeCell ref="A115:L115"/>
    <mergeCell ref="J116:J117"/>
    <mergeCell ref="K116:K117"/>
    <mergeCell ref="L116:L117"/>
    <mergeCell ref="A118:L118"/>
    <mergeCell ref="J119:J121"/>
    <mergeCell ref="K119:K121"/>
    <mergeCell ref="L119:L121"/>
    <mergeCell ref="A109:L109"/>
    <mergeCell ref="J110:J111"/>
    <mergeCell ref="K110:K111"/>
    <mergeCell ref="L110:L111"/>
    <mergeCell ref="A112:L112"/>
    <mergeCell ref="J113:J114"/>
    <mergeCell ref="K113:K114"/>
    <mergeCell ref="L113:L114"/>
    <mergeCell ref="A134:L134"/>
    <mergeCell ref="A135:A136"/>
    <mergeCell ref="J135:J137"/>
    <mergeCell ref="K135:K137"/>
    <mergeCell ref="L135:L137"/>
    <mergeCell ref="A138:L138"/>
    <mergeCell ref="A122:L122"/>
    <mergeCell ref="J123:J124"/>
    <mergeCell ref="K123:K124"/>
    <mergeCell ref="L123:L124"/>
    <mergeCell ref="A125:L125"/>
    <mergeCell ref="J126:J133"/>
    <mergeCell ref="K126:K133"/>
    <mergeCell ref="L126:L133"/>
    <mergeCell ref="A148:B148"/>
    <mergeCell ref="K149:L149"/>
    <mergeCell ref="H150:I150"/>
    <mergeCell ref="A154:B154"/>
    <mergeCell ref="C157:E157"/>
    <mergeCell ref="G157:I157"/>
    <mergeCell ref="J139:J142"/>
    <mergeCell ref="K139:K142"/>
    <mergeCell ref="L139:L142"/>
    <mergeCell ref="A143:L143"/>
    <mergeCell ref="J144:J147"/>
    <mergeCell ref="K144:K147"/>
    <mergeCell ref="L144:L147"/>
    <mergeCell ref="C171:E171"/>
    <mergeCell ref="C175:E175"/>
    <mergeCell ref="I181:J181"/>
    <mergeCell ref="C159:D159"/>
    <mergeCell ref="C163:E163"/>
    <mergeCell ref="G163:I163"/>
    <mergeCell ref="C164:E164"/>
    <mergeCell ref="G169:I169"/>
    <mergeCell ref="C170:E170"/>
  </mergeCells>
  <pageMargins left="0.9055118110236221" right="0.31496062992125984" top="0.35433070866141736" bottom="0.55118110236220474" header="0.31496062992125984" footer="0.31496062992125984"/>
  <pageSetup paperSize="9" scale="75" fitToHeight="0" orientation="portrait" r:id="rId1"/>
  <rowBreaks count="2" manualBreakCount="2">
    <brk id="65" max="12" man="1"/>
    <brk id="133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5"/>
  <sheetViews>
    <sheetView zoomScaleNormal="100" zoomScaleSheetLayoutView="120" workbookViewId="0">
      <selection activeCell="H4" sqref="H4"/>
    </sheetView>
  </sheetViews>
  <sheetFormatPr defaultRowHeight="15" x14ac:dyDescent="0.25"/>
  <cols>
    <col min="1" max="1" width="5.28515625" customWidth="1"/>
    <col min="2" max="2" width="8.5703125" customWidth="1"/>
    <col min="3" max="3" width="9.85546875" customWidth="1"/>
    <col min="4" max="4" width="9.7109375" customWidth="1"/>
    <col min="5" max="6" width="14.140625" style="1" customWidth="1"/>
    <col min="7" max="7" width="8.28515625" style="46" customWidth="1"/>
    <col min="8" max="8" width="10" style="33" customWidth="1"/>
    <col min="9" max="9" width="9.42578125" style="55" customWidth="1"/>
    <col min="10" max="10" width="7.7109375" style="2" customWidth="1"/>
    <col min="11" max="11" width="6.5703125" style="1" customWidth="1"/>
    <col min="12" max="12" width="5.28515625" style="41" customWidth="1"/>
    <col min="13" max="13" width="8.85546875" customWidth="1"/>
    <col min="14" max="14" width="9.7109375" customWidth="1"/>
    <col min="15" max="15" width="10.7109375" customWidth="1"/>
    <col min="16" max="17" width="11.42578125" customWidth="1"/>
  </cols>
  <sheetData>
    <row r="1" spans="1:19" ht="15.75" x14ac:dyDescent="0.25">
      <c r="A1" s="813" t="s">
        <v>167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N1" s="58"/>
      <c r="O1" s="58"/>
    </row>
    <row r="2" spans="1:19" ht="12.75" customHeight="1" thickBot="1" x14ac:dyDescent="0.3">
      <c r="F2" s="47" t="s">
        <v>134</v>
      </c>
      <c r="N2" s="190"/>
      <c r="O2" s="190"/>
    </row>
    <row r="3" spans="1:19" x14ac:dyDescent="0.25">
      <c r="A3" s="759" t="s">
        <v>0</v>
      </c>
      <c r="B3" s="815" t="s">
        <v>1</v>
      </c>
      <c r="C3" s="817" t="s">
        <v>132</v>
      </c>
      <c r="D3" s="818"/>
      <c r="E3" s="819" t="s">
        <v>23</v>
      </c>
      <c r="F3" s="819" t="s">
        <v>25</v>
      </c>
      <c r="G3" s="719" t="s">
        <v>24</v>
      </c>
      <c r="H3" s="817" t="s">
        <v>168</v>
      </c>
      <c r="I3" s="818"/>
      <c r="J3" s="821"/>
      <c r="K3" s="822"/>
      <c r="L3" s="823"/>
    </row>
    <row r="4" spans="1:19" ht="17.25" customHeight="1" thickBot="1" x14ac:dyDescent="0.3">
      <c r="A4" s="814"/>
      <c r="B4" s="816"/>
      <c r="C4" s="291" t="s">
        <v>17</v>
      </c>
      <c r="D4" s="75" t="s">
        <v>53</v>
      </c>
      <c r="E4" s="820"/>
      <c r="F4" s="820"/>
      <c r="G4" s="721"/>
      <c r="H4" s="291" t="s">
        <v>17</v>
      </c>
      <c r="I4" s="75" t="s">
        <v>53</v>
      </c>
      <c r="J4" s="191" t="s">
        <v>7</v>
      </c>
      <c r="K4" s="76" t="s">
        <v>8</v>
      </c>
      <c r="L4" s="298" t="s">
        <v>9</v>
      </c>
      <c r="N4" s="808" t="s">
        <v>43</v>
      </c>
      <c r="O4" s="809"/>
      <c r="P4" s="809"/>
      <c r="R4" s="810" t="s">
        <v>77</v>
      </c>
      <c r="S4" s="810"/>
    </row>
    <row r="5" spans="1:19" ht="15.75" customHeight="1" thickBot="1" x14ac:dyDescent="0.3">
      <c r="A5" s="805" t="s">
        <v>10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7"/>
      <c r="N5" s="165" t="s">
        <v>44</v>
      </c>
      <c r="O5" s="165" t="s">
        <v>45</v>
      </c>
      <c r="P5" s="165" t="s">
        <v>57</v>
      </c>
      <c r="R5" s="165" t="s">
        <v>44</v>
      </c>
      <c r="S5" s="165" t="s">
        <v>45</v>
      </c>
    </row>
    <row r="6" spans="1:19" ht="15.75" customHeight="1" thickBot="1" x14ac:dyDescent="0.3">
      <c r="A6" s="733" t="s">
        <v>22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46"/>
      <c r="N6" s="165">
        <f>J7</f>
        <v>20</v>
      </c>
      <c r="O6" s="165">
        <f>K52+J116+K27+K67+J22+J75+J119+J123+M126</f>
        <v>640</v>
      </c>
      <c r="P6" s="165">
        <f>L27</f>
        <v>40</v>
      </c>
      <c r="Q6" s="174"/>
      <c r="R6" s="165">
        <f>J7</f>
        <v>20</v>
      </c>
      <c r="S6" s="165">
        <f>J52+M126+J119+J27+J67+J17+J75+J123</f>
        <v>655</v>
      </c>
    </row>
    <row r="7" spans="1:19" ht="15.75" customHeight="1" x14ac:dyDescent="0.25">
      <c r="A7" s="231">
        <v>1</v>
      </c>
      <c r="B7" s="92" t="s">
        <v>83</v>
      </c>
      <c r="C7" s="365">
        <v>20</v>
      </c>
      <c r="D7" s="366">
        <v>20</v>
      </c>
      <c r="E7" s="234"/>
      <c r="F7" s="234"/>
      <c r="G7" s="234"/>
      <c r="H7" s="365">
        <f>C7+E7-F7-G7</f>
        <v>20</v>
      </c>
      <c r="I7" s="366">
        <f>D7+E7-F7-G7</f>
        <v>20</v>
      </c>
      <c r="J7" s="767">
        <f>H7+H8</f>
        <v>20</v>
      </c>
      <c r="K7" s="710">
        <f>I7+I8</f>
        <v>20</v>
      </c>
      <c r="L7" s="367">
        <v>0</v>
      </c>
      <c r="N7" s="300"/>
      <c r="O7" s="300"/>
      <c r="P7" s="300"/>
      <c r="Q7" s="174"/>
      <c r="R7" s="300"/>
      <c r="S7" s="300"/>
    </row>
    <row r="8" spans="1:19" ht="15.75" customHeight="1" thickBot="1" x14ac:dyDescent="0.3">
      <c r="A8" s="312">
        <v>2</v>
      </c>
      <c r="B8" s="301" t="s">
        <v>102</v>
      </c>
      <c r="C8" s="302">
        <v>15</v>
      </c>
      <c r="D8" s="303">
        <v>15</v>
      </c>
      <c r="E8" s="304"/>
      <c r="F8" s="304"/>
      <c r="G8" s="304">
        <v>15</v>
      </c>
      <c r="H8" s="302">
        <v>0</v>
      </c>
      <c r="I8" s="305">
        <v>0</v>
      </c>
      <c r="J8" s="811"/>
      <c r="K8" s="812"/>
      <c r="L8" s="290">
        <v>0</v>
      </c>
      <c r="N8" s="166" t="s">
        <v>68</v>
      </c>
      <c r="O8" s="166" t="s">
        <v>69</v>
      </c>
      <c r="P8" s="167" t="s">
        <v>70</v>
      </c>
      <c r="R8" s="166" t="s">
        <v>68</v>
      </c>
      <c r="S8" s="166" t="s">
        <v>78</v>
      </c>
    </row>
    <row r="9" spans="1:19" s="18" customFormat="1" ht="15" customHeight="1" thickBot="1" x14ac:dyDescent="0.3">
      <c r="A9" s="741" t="s">
        <v>21</v>
      </c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3"/>
      <c r="M9" s="50"/>
      <c r="N9" s="167"/>
      <c r="O9" s="167" t="s">
        <v>70</v>
      </c>
      <c r="R9" s="167"/>
      <c r="S9" s="167" t="s">
        <v>70</v>
      </c>
    </row>
    <row r="10" spans="1:19" ht="15.75" thickBot="1" x14ac:dyDescent="0.3">
      <c r="A10" s="237">
        <v>3</v>
      </c>
      <c r="B10" s="238" t="s">
        <v>121</v>
      </c>
      <c r="C10" s="239">
        <v>15</v>
      </c>
      <c r="D10" s="240">
        <v>15</v>
      </c>
      <c r="E10" s="241"/>
      <c r="F10" s="241"/>
      <c r="G10" s="241">
        <v>15</v>
      </c>
      <c r="H10" s="242">
        <f>C10+E10-F10-G10</f>
        <v>0</v>
      </c>
      <c r="I10" s="243">
        <f>H10</f>
        <v>0</v>
      </c>
      <c r="J10" s="244">
        <f>H10</f>
        <v>0</v>
      </c>
      <c r="K10" s="245">
        <v>0</v>
      </c>
      <c r="L10" s="246">
        <v>0</v>
      </c>
      <c r="M10" s="198"/>
      <c r="N10" s="18"/>
      <c r="O10" s="166" t="s">
        <v>71</v>
      </c>
      <c r="R10" s="167"/>
      <c r="S10" s="166" t="s">
        <v>71</v>
      </c>
    </row>
    <row r="11" spans="1:19" x14ac:dyDescent="0.25">
      <c r="A11" s="764" t="s">
        <v>92</v>
      </c>
      <c r="B11" s="765"/>
      <c r="C11" s="765"/>
      <c r="D11" s="765"/>
      <c r="E11" s="765"/>
      <c r="F11" s="765"/>
      <c r="G11" s="765"/>
      <c r="H11" s="765"/>
      <c r="I11" s="765"/>
      <c r="J11" s="765"/>
      <c r="K11" s="765"/>
      <c r="L11" s="766"/>
      <c r="M11" s="198"/>
      <c r="N11" s="18"/>
      <c r="O11" s="166" t="s">
        <v>96</v>
      </c>
      <c r="R11" s="167"/>
      <c r="S11" s="166" t="s">
        <v>96</v>
      </c>
    </row>
    <row r="12" spans="1:19" x14ac:dyDescent="0.25">
      <c r="A12" s="368">
        <v>4</v>
      </c>
      <c r="B12" s="311" t="s">
        <v>67</v>
      </c>
      <c r="C12" s="309">
        <v>15</v>
      </c>
      <c r="D12" s="310">
        <v>15</v>
      </c>
      <c r="E12" s="445">
        <v>1</v>
      </c>
      <c r="F12" s="445">
        <v>1</v>
      </c>
      <c r="G12" s="445"/>
      <c r="H12" s="309">
        <f>C12+E12-F12-G12</f>
        <v>15</v>
      </c>
      <c r="I12" s="310">
        <f>D12+E12-F12-G12</f>
        <v>15</v>
      </c>
      <c r="J12" s="784">
        <f>H12+H13</f>
        <v>15</v>
      </c>
      <c r="K12" s="785">
        <f>I12+I13</f>
        <v>15</v>
      </c>
      <c r="L12" s="435">
        <v>0</v>
      </c>
      <c r="M12" s="198"/>
      <c r="N12" s="18"/>
      <c r="O12" s="166" t="s">
        <v>72</v>
      </c>
      <c r="R12" s="167"/>
      <c r="S12" s="166" t="s">
        <v>72</v>
      </c>
    </row>
    <row r="13" spans="1:19" ht="15.75" thickBot="1" x14ac:dyDescent="0.3">
      <c r="A13" s="30">
        <v>5</v>
      </c>
      <c r="B13" s="306" t="s">
        <v>84</v>
      </c>
      <c r="C13" s="307">
        <v>15</v>
      </c>
      <c r="D13" s="308">
        <v>15</v>
      </c>
      <c r="E13" s="304"/>
      <c r="F13" s="304"/>
      <c r="G13" s="304">
        <v>15</v>
      </c>
      <c r="H13" s="302">
        <f>C13+E13-F13-G13</f>
        <v>0</v>
      </c>
      <c r="I13" s="303">
        <f>D13+E13-F13-G13</f>
        <v>0</v>
      </c>
      <c r="J13" s="721"/>
      <c r="K13" s="780"/>
      <c r="L13" s="331">
        <v>0</v>
      </c>
      <c r="M13" s="50"/>
      <c r="N13" s="18"/>
      <c r="O13" s="166" t="s">
        <v>73</v>
      </c>
      <c r="Q13" s="166"/>
      <c r="R13" s="166"/>
      <c r="S13" s="166" t="s">
        <v>74</v>
      </c>
    </row>
    <row r="14" spans="1:19" ht="15.75" thickBot="1" x14ac:dyDescent="0.3">
      <c r="A14" s="803" t="s">
        <v>82</v>
      </c>
      <c r="B14" s="804"/>
      <c r="C14" s="200">
        <f>C13+C10+C8</f>
        <v>45</v>
      </c>
      <c r="D14" s="200">
        <f>D13+D10+D8</f>
        <v>45</v>
      </c>
      <c r="E14" s="201">
        <f>E7+E8+E10+E12+E13</f>
        <v>1</v>
      </c>
      <c r="F14" s="201">
        <f>F7+F8+F12+F13+F10</f>
        <v>1</v>
      </c>
      <c r="G14" s="201">
        <f>G13+G10+G8</f>
        <v>45</v>
      </c>
      <c r="H14" s="38">
        <f>H13+H10+H8+H12+H7</f>
        <v>35</v>
      </c>
      <c r="I14" s="38">
        <f>I13+I10+I8+I12+I7</f>
        <v>35</v>
      </c>
      <c r="J14" s="24">
        <f>J7+J10+J12</f>
        <v>35</v>
      </c>
      <c r="K14" s="202">
        <f>K7+K10+K12</f>
        <v>35</v>
      </c>
      <c r="L14" s="203">
        <v>0</v>
      </c>
      <c r="O14" s="166" t="s">
        <v>74</v>
      </c>
      <c r="S14" s="166" t="s">
        <v>75</v>
      </c>
    </row>
    <row r="15" spans="1:19" ht="15.75" customHeight="1" thickBot="1" x14ac:dyDescent="0.3">
      <c r="A15" s="805" t="s">
        <v>11</v>
      </c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7"/>
      <c r="O15" s="166" t="s">
        <v>75</v>
      </c>
      <c r="S15" s="166" t="s">
        <v>76</v>
      </c>
    </row>
    <row r="16" spans="1:19" ht="15.75" thickBot="1" x14ac:dyDescent="0.3">
      <c r="A16" s="775" t="s">
        <v>32</v>
      </c>
      <c r="B16" s="776"/>
      <c r="C16" s="776"/>
      <c r="D16" s="776"/>
      <c r="E16" s="776"/>
      <c r="F16" s="776"/>
      <c r="G16" s="776"/>
      <c r="H16" s="776"/>
      <c r="I16" s="776"/>
      <c r="J16" s="776"/>
      <c r="K16" s="776"/>
      <c r="L16" s="777"/>
      <c r="O16" s="166" t="s">
        <v>76</v>
      </c>
    </row>
    <row r="17" spans="1:14" s="18" customFormat="1" x14ac:dyDescent="0.25">
      <c r="A17" s="17">
        <v>6</v>
      </c>
      <c r="B17" s="92">
        <v>411</v>
      </c>
      <c r="C17" s="109">
        <v>22</v>
      </c>
      <c r="D17" s="273">
        <v>22</v>
      </c>
      <c r="E17" s="15"/>
      <c r="F17" s="15"/>
      <c r="G17" s="15"/>
      <c r="H17" s="8">
        <f>C17+E17-F17-G17</f>
        <v>22</v>
      </c>
      <c r="I17" s="133">
        <f>H17</f>
        <v>22</v>
      </c>
      <c r="J17" s="799">
        <f>SUM(H17:H20)</f>
        <v>71</v>
      </c>
      <c r="K17" s="801">
        <f>J17</f>
        <v>71</v>
      </c>
      <c r="L17" s="786">
        <v>0</v>
      </c>
      <c r="M17"/>
      <c r="N17"/>
    </row>
    <row r="18" spans="1:14" s="18" customFormat="1" x14ac:dyDescent="0.25">
      <c r="A18" s="335">
        <v>7</v>
      </c>
      <c r="B18" s="360">
        <v>421</v>
      </c>
      <c r="C18" s="361">
        <v>26</v>
      </c>
      <c r="D18" s="362">
        <v>26</v>
      </c>
      <c r="E18" s="318"/>
      <c r="F18" s="318"/>
      <c r="G18" s="318"/>
      <c r="H18" s="361">
        <v>26</v>
      </c>
      <c r="I18" s="208">
        <v>26</v>
      </c>
      <c r="J18" s="800"/>
      <c r="K18" s="802"/>
      <c r="L18" s="787"/>
      <c r="M18"/>
      <c r="N18"/>
    </row>
    <row r="19" spans="1:14" x14ac:dyDescent="0.25">
      <c r="A19" s="26">
        <v>8</v>
      </c>
      <c r="B19" s="90">
        <v>431</v>
      </c>
      <c r="C19" s="110">
        <v>24</v>
      </c>
      <c r="D19" s="274">
        <v>24</v>
      </c>
      <c r="E19" s="13"/>
      <c r="F19" s="13">
        <v>1</v>
      </c>
      <c r="G19" s="13"/>
      <c r="H19" s="9">
        <v>23</v>
      </c>
      <c r="I19" s="134">
        <v>23</v>
      </c>
      <c r="J19" s="800"/>
      <c r="K19" s="802"/>
      <c r="L19" s="787"/>
    </row>
    <row r="20" spans="1:14" ht="15.75" thickBot="1" x14ac:dyDescent="0.3">
      <c r="A20" s="441">
        <v>9</v>
      </c>
      <c r="B20" s="93">
        <v>441</v>
      </c>
      <c r="C20" s="110">
        <v>23</v>
      </c>
      <c r="D20" s="274">
        <v>23</v>
      </c>
      <c r="E20" s="16"/>
      <c r="F20" s="16"/>
      <c r="G20" s="16">
        <v>23</v>
      </c>
      <c r="H20" s="9">
        <v>0</v>
      </c>
      <c r="I20" s="134">
        <v>0</v>
      </c>
      <c r="J20" s="800"/>
      <c r="K20" s="802"/>
      <c r="L20" s="787"/>
    </row>
    <row r="21" spans="1:14" s="18" customFormat="1" ht="15.75" customHeight="1" thickBot="1" x14ac:dyDescent="0.3">
      <c r="A21" s="775" t="s">
        <v>33</v>
      </c>
      <c r="B21" s="776"/>
      <c r="C21" s="776"/>
      <c r="D21" s="776"/>
      <c r="E21" s="776"/>
      <c r="F21" s="776"/>
      <c r="G21" s="776"/>
      <c r="H21" s="776"/>
      <c r="I21" s="776"/>
      <c r="J21" s="776"/>
      <c r="K21" s="776"/>
      <c r="L21" s="777"/>
    </row>
    <row r="22" spans="1:14" x14ac:dyDescent="0.25">
      <c r="A22" s="51">
        <v>10</v>
      </c>
      <c r="B22" s="92">
        <v>911</v>
      </c>
      <c r="C22" s="109">
        <v>24</v>
      </c>
      <c r="D22" s="273">
        <v>24</v>
      </c>
      <c r="E22" s="54"/>
      <c r="F22" s="54"/>
      <c r="G22" s="52"/>
      <c r="H22" s="8">
        <f>C22+E22-F22-G22</f>
        <v>24</v>
      </c>
      <c r="I22" s="133">
        <f>H22</f>
        <v>24</v>
      </c>
      <c r="J22" s="799">
        <f>SUM(H22:H25)</f>
        <v>72</v>
      </c>
      <c r="K22" s="801">
        <f>J22</f>
        <v>72</v>
      </c>
      <c r="L22" s="786">
        <v>0</v>
      </c>
    </row>
    <row r="23" spans="1:14" x14ac:dyDescent="0.25">
      <c r="A23" s="395">
        <v>11</v>
      </c>
      <c r="B23" s="360">
        <v>921</v>
      </c>
      <c r="C23" s="361">
        <v>25</v>
      </c>
      <c r="D23" s="362">
        <v>25</v>
      </c>
      <c r="E23" s="363"/>
      <c r="F23" s="363"/>
      <c r="G23" s="364"/>
      <c r="H23" s="9">
        <f>C23+E23-F23-G23</f>
        <v>25</v>
      </c>
      <c r="I23" s="134">
        <f>H23</f>
        <v>25</v>
      </c>
      <c r="J23" s="800"/>
      <c r="K23" s="802"/>
      <c r="L23" s="787"/>
    </row>
    <row r="24" spans="1:14" x14ac:dyDescent="0.25">
      <c r="A24" s="335">
        <v>12</v>
      </c>
      <c r="B24" s="90">
        <v>931</v>
      </c>
      <c r="C24" s="110">
        <v>24</v>
      </c>
      <c r="D24" s="274">
        <v>24</v>
      </c>
      <c r="E24" s="13"/>
      <c r="F24" s="13">
        <v>1</v>
      </c>
      <c r="G24" s="13"/>
      <c r="H24" s="9">
        <f>C24+E24-F24-G24</f>
        <v>23</v>
      </c>
      <c r="I24" s="134">
        <v>23</v>
      </c>
      <c r="J24" s="800"/>
      <c r="K24" s="802"/>
      <c r="L24" s="787"/>
    </row>
    <row r="25" spans="1:14" ht="15.75" thickBot="1" x14ac:dyDescent="0.3">
      <c r="A25" s="29">
        <v>13</v>
      </c>
      <c r="B25" s="93">
        <v>941</v>
      </c>
      <c r="C25" s="110">
        <v>25</v>
      </c>
      <c r="D25" s="274">
        <v>25</v>
      </c>
      <c r="E25" s="20"/>
      <c r="F25" s="20">
        <v>1</v>
      </c>
      <c r="G25" s="20">
        <v>24</v>
      </c>
      <c r="H25" s="9">
        <f>C25+E25-F25-G25</f>
        <v>0</v>
      </c>
      <c r="I25" s="134">
        <v>0</v>
      </c>
      <c r="J25" s="800"/>
      <c r="K25" s="802"/>
      <c r="L25" s="787"/>
    </row>
    <row r="26" spans="1:14" ht="15.75" customHeight="1" x14ac:dyDescent="0.25">
      <c r="A26" s="733" t="s">
        <v>31</v>
      </c>
      <c r="B26" s="734"/>
      <c r="C26" s="734"/>
      <c r="D26" s="734"/>
      <c r="E26" s="734"/>
      <c r="F26" s="734"/>
      <c r="G26" s="734"/>
      <c r="H26" s="734"/>
      <c r="I26" s="734"/>
      <c r="J26" s="734"/>
      <c r="K26" s="734"/>
      <c r="L26" s="746"/>
    </row>
    <row r="27" spans="1:14" ht="15.75" customHeight="1" x14ac:dyDescent="0.25">
      <c r="A27" s="77">
        <v>14</v>
      </c>
      <c r="B27" s="311">
        <v>311</v>
      </c>
      <c r="C27" s="210">
        <v>25</v>
      </c>
      <c r="D27" s="314">
        <v>25</v>
      </c>
      <c r="E27" s="78"/>
      <c r="F27" s="78"/>
      <c r="G27" s="78"/>
      <c r="H27" s="210">
        <f>C27+E27-F27-G27</f>
        <v>25</v>
      </c>
      <c r="I27" s="314">
        <f>D27+E27-F27-G27</f>
        <v>25</v>
      </c>
      <c r="J27" s="784">
        <f>K27+L27</f>
        <v>177</v>
      </c>
      <c r="K27" s="788">
        <f>H27+H28+H30+H32+H34+H36+H38+H39</f>
        <v>137</v>
      </c>
      <c r="L27" s="792">
        <f>H31+H33+H35+H37+H29</f>
        <v>40</v>
      </c>
    </row>
    <row r="28" spans="1:14" ht="15.75" customHeight="1" x14ac:dyDescent="0.25">
      <c r="A28" s="77">
        <v>15</v>
      </c>
      <c r="B28" s="117">
        <v>312</v>
      </c>
      <c r="C28" s="118">
        <v>25</v>
      </c>
      <c r="D28" s="315">
        <v>25</v>
      </c>
      <c r="E28" s="334"/>
      <c r="F28" s="334"/>
      <c r="G28" s="334"/>
      <c r="H28" s="118">
        <f>C28+E28-F28-G28</f>
        <v>25</v>
      </c>
      <c r="I28" s="315">
        <f>D28+E28-F28-G28</f>
        <v>25</v>
      </c>
      <c r="J28" s="720"/>
      <c r="K28" s="723"/>
      <c r="L28" s="792"/>
    </row>
    <row r="29" spans="1:14" ht="15.75" customHeight="1" x14ac:dyDescent="0.25">
      <c r="A29" s="77">
        <v>16</v>
      </c>
      <c r="B29" s="215">
        <v>313</v>
      </c>
      <c r="C29" s="151">
        <v>20</v>
      </c>
      <c r="D29" s="313">
        <v>20</v>
      </c>
      <c r="E29" s="216"/>
      <c r="F29" s="216">
        <v>1</v>
      </c>
      <c r="G29" s="216"/>
      <c r="H29" s="151">
        <f>C29+E29-F29-G29</f>
        <v>19</v>
      </c>
      <c r="I29" s="313">
        <f>D29+E29-F29-G29</f>
        <v>19</v>
      </c>
      <c r="J29" s="720"/>
      <c r="K29" s="723"/>
      <c r="L29" s="792"/>
    </row>
    <row r="30" spans="1:14" ht="15.75" customHeight="1" x14ac:dyDescent="0.25">
      <c r="A30" s="794">
        <v>17</v>
      </c>
      <c r="B30" s="117">
        <v>321</v>
      </c>
      <c r="C30" s="110">
        <v>23</v>
      </c>
      <c r="D30" s="283">
        <v>23</v>
      </c>
      <c r="E30" s="334"/>
      <c r="F30" s="334"/>
      <c r="G30" s="334"/>
      <c r="H30" s="118">
        <f>C30+E30-F30</f>
        <v>23</v>
      </c>
      <c r="I30" s="135">
        <f t="shared" ref="I30:I37" si="0">D30+E30-F30</f>
        <v>23</v>
      </c>
      <c r="J30" s="720"/>
      <c r="K30" s="723"/>
      <c r="L30" s="792"/>
    </row>
    <row r="31" spans="1:14" ht="15.75" customHeight="1" x14ac:dyDescent="0.25">
      <c r="A31" s="795"/>
      <c r="B31" s="215" t="s">
        <v>103</v>
      </c>
      <c r="C31" s="112">
        <v>3</v>
      </c>
      <c r="D31" s="284">
        <v>3</v>
      </c>
      <c r="E31" s="216"/>
      <c r="F31" s="216"/>
      <c r="G31" s="216"/>
      <c r="H31" s="151">
        <f>C31+E31-F31</f>
        <v>3</v>
      </c>
      <c r="I31" s="136">
        <f>D31+E31-F31</f>
        <v>3</v>
      </c>
      <c r="J31" s="720"/>
      <c r="K31" s="723"/>
      <c r="L31" s="792"/>
    </row>
    <row r="32" spans="1:14" ht="15.75" customHeight="1" x14ac:dyDescent="0.25">
      <c r="A32" s="796">
        <v>18</v>
      </c>
      <c r="B32" s="117">
        <v>322</v>
      </c>
      <c r="C32" s="114">
        <v>24</v>
      </c>
      <c r="D32" s="283">
        <v>24</v>
      </c>
      <c r="E32" s="334"/>
      <c r="F32" s="297"/>
      <c r="G32" s="334"/>
      <c r="H32" s="118">
        <f>C32+E32-F32-G32</f>
        <v>24</v>
      </c>
      <c r="I32" s="135">
        <f>D32+E32-F32-G32</f>
        <v>24</v>
      </c>
      <c r="J32" s="720"/>
      <c r="K32" s="723"/>
      <c r="L32" s="792"/>
    </row>
    <row r="33" spans="1:13" ht="15.75" customHeight="1" x14ac:dyDescent="0.25">
      <c r="A33" s="795"/>
      <c r="B33" s="215" t="s">
        <v>104</v>
      </c>
      <c r="C33" s="112">
        <v>5</v>
      </c>
      <c r="D33" s="284">
        <v>5</v>
      </c>
      <c r="E33" s="216"/>
      <c r="F33" s="216"/>
      <c r="G33" s="216"/>
      <c r="H33" s="151">
        <f>C33+E33-F33</f>
        <v>5</v>
      </c>
      <c r="I33" s="136">
        <f>H33</f>
        <v>5</v>
      </c>
      <c r="J33" s="720"/>
      <c r="K33" s="723"/>
      <c r="L33" s="792"/>
      <c r="M33" s="169"/>
    </row>
    <row r="34" spans="1:13" ht="16.5" customHeight="1" x14ac:dyDescent="0.25">
      <c r="A34" s="796">
        <v>19</v>
      </c>
      <c r="B34" s="90">
        <v>331</v>
      </c>
      <c r="C34" s="110">
        <v>20</v>
      </c>
      <c r="D34" s="274">
        <v>20</v>
      </c>
      <c r="E34" s="13"/>
      <c r="F34" s="13"/>
      <c r="G34" s="13"/>
      <c r="H34" s="9">
        <f>C34+E34-F34</f>
        <v>20</v>
      </c>
      <c r="I34" s="134">
        <f t="shared" si="0"/>
        <v>20</v>
      </c>
      <c r="J34" s="720"/>
      <c r="K34" s="723"/>
      <c r="L34" s="792"/>
      <c r="M34" s="169"/>
    </row>
    <row r="35" spans="1:13" ht="15.75" customHeight="1" x14ac:dyDescent="0.25">
      <c r="A35" s="795"/>
      <c r="B35" s="215" t="s">
        <v>122</v>
      </c>
      <c r="C35" s="129">
        <v>8</v>
      </c>
      <c r="D35" s="284">
        <v>8</v>
      </c>
      <c r="E35" s="216"/>
      <c r="F35" s="216"/>
      <c r="G35" s="216"/>
      <c r="H35" s="151">
        <f>C35+E35-F35-G35</f>
        <v>8</v>
      </c>
      <c r="I35" s="136">
        <f>D35+E35-F35-G35</f>
        <v>8</v>
      </c>
      <c r="J35" s="720"/>
      <c r="K35" s="723"/>
      <c r="L35" s="792"/>
      <c r="M35" s="169"/>
    </row>
    <row r="36" spans="1:13" ht="15" customHeight="1" x14ac:dyDescent="0.25">
      <c r="A36" s="797">
        <v>20</v>
      </c>
      <c r="B36" s="93">
        <v>332</v>
      </c>
      <c r="C36" s="110">
        <v>20</v>
      </c>
      <c r="D36" s="274">
        <v>20</v>
      </c>
      <c r="E36" s="16"/>
      <c r="F36" s="16"/>
      <c r="G36" s="16"/>
      <c r="H36" s="10">
        <f>C36+E36-F36</f>
        <v>20</v>
      </c>
      <c r="I36" s="134">
        <f t="shared" si="0"/>
        <v>20</v>
      </c>
      <c r="J36" s="720"/>
      <c r="K36" s="723"/>
      <c r="L36" s="792"/>
      <c r="M36" s="169"/>
    </row>
    <row r="37" spans="1:13" ht="16.5" customHeight="1" x14ac:dyDescent="0.25">
      <c r="A37" s="798"/>
      <c r="B37" s="119" t="s">
        <v>105</v>
      </c>
      <c r="C37" s="129">
        <v>5</v>
      </c>
      <c r="D37" s="284">
        <v>5</v>
      </c>
      <c r="E37" s="130"/>
      <c r="F37" s="130"/>
      <c r="G37" s="130"/>
      <c r="H37" s="120">
        <f>C37+E37-F37</f>
        <v>5</v>
      </c>
      <c r="I37" s="136">
        <f t="shared" si="0"/>
        <v>5</v>
      </c>
      <c r="J37" s="720"/>
      <c r="K37" s="723"/>
      <c r="L37" s="792"/>
      <c r="M37" s="169"/>
    </row>
    <row r="38" spans="1:13" ht="16.5" customHeight="1" x14ac:dyDescent="0.25">
      <c r="A38" s="214">
        <v>21</v>
      </c>
      <c r="B38" s="95">
        <v>341</v>
      </c>
      <c r="C38" s="113">
        <v>22</v>
      </c>
      <c r="D38" s="285">
        <v>22</v>
      </c>
      <c r="E38" s="289"/>
      <c r="F38" s="289"/>
      <c r="G38" s="289">
        <v>22</v>
      </c>
      <c r="H38" s="12">
        <v>0</v>
      </c>
      <c r="I38" s="137">
        <v>0</v>
      </c>
      <c r="J38" s="720"/>
      <c r="K38" s="723"/>
      <c r="L38" s="792"/>
      <c r="M38" s="169"/>
    </row>
    <row r="39" spans="1:13" ht="16.5" customHeight="1" thickBot="1" x14ac:dyDescent="0.3">
      <c r="A39" s="359">
        <v>22</v>
      </c>
      <c r="B39" s="91">
        <v>342</v>
      </c>
      <c r="C39" s="144">
        <v>24</v>
      </c>
      <c r="D39" s="272">
        <v>24</v>
      </c>
      <c r="E39" s="14"/>
      <c r="F39" s="14"/>
      <c r="G39" s="14">
        <v>24</v>
      </c>
      <c r="H39" s="39">
        <v>0</v>
      </c>
      <c r="I39" s="226">
        <v>0</v>
      </c>
      <c r="J39" s="721"/>
      <c r="K39" s="724"/>
      <c r="L39" s="793"/>
      <c r="M39" s="169"/>
    </row>
    <row r="40" spans="1:13" x14ac:dyDescent="0.25">
      <c r="A40" s="737" t="s">
        <v>34</v>
      </c>
      <c r="B40" s="738"/>
      <c r="C40" s="738"/>
      <c r="D40" s="738"/>
      <c r="E40" s="738"/>
      <c r="F40" s="738"/>
      <c r="G40" s="738"/>
      <c r="H40" s="738"/>
      <c r="I40" s="738"/>
      <c r="J40" s="738"/>
      <c r="K40" s="738"/>
      <c r="L40" s="739"/>
    </row>
    <row r="41" spans="1:13" x14ac:dyDescent="0.25">
      <c r="A41" s="19">
        <v>23</v>
      </c>
      <c r="B41" s="93">
        <v>811</v>
      </c>
      <c r="C41" s="10">
        <v>25</v>
      </c>
      <c r="D41" s="141">
        <v>25</v>
      </c>
      <c r="E41" s="335"/>
      <c r="F41" s="335"/>
      <c r="G41" s="335"/>
      <c r="H41" s="10">
        <f>C41+E41-F41-G41</f>
        <v>25</v>
      </c>
      <c r="I41" s="141">
        <f>D41+E41-F41-G41</f>
        <v>25</v>
      </c>
      <c r="J41" s="784">
        <f>K41+L41</f>
        <v>180</v>
      </c>
      <c r="K41" s="788">
        <f>H41+H42+H44+H45+H46+H47+H49+H50</f>
        <v>150</v>
      </c>
      <c r="L41" s="789">
        <f>H43+H48</f>
        <v>30</v>
      </c>
    </row>
    <row r="42" spans="1:13" x14ac:dyDescent="0.25">
      <c r="A42" s="19">
        <v>24</v>
      </c>
      <c r="B42" s="90">
        <v>812</v>
      </c>
      <c r="C42" s="9">
        <v>25</v>
      </c>
      <c r="D42" s="148">
        <v>25</v>
      </c>
      <c r="E42" s="434"/>
      <c r="F42" s="434"/>
      <c r="G42" s="434"/>
      <c r="H42" s="9">
        <f>C42+E42-F42-G42</f>
        <v>25</v>
      </c>
      <c r="I42" s="148">
        <f>D42+E42-F42-G42</f>
        <v>25</v>
      </c>
      <c r="J42" s="720"/>
      <c r="K42" s="723"/>
      <c r="L42" s="790"/>
    </row>
    <row r="43" spans="1:13" x14ac:dyDescent="0.25">
      <c r="A43" s="19">
        <v>25</v>
      </c>
      <c r="B43" s="96">
        <v>813</v>
      </c>
      <c r="C43" s="69">
        <v>13</v>
      </c>
      <c r="D43" s="316">
        <v>13</v>
      </c>
      <c r="E43" s="433"/>
      <c r="F43" s="433"/>
      <c r="G43" s="433"/>
      <c r="H43" s="69">
        <f>C43+E43-F43-G43</f>
        <v>13</v>
      </c>
      <c r="I43" s="316">
        <f>D43+E43-F43-G43</f>
        <v>13</v>
      </c>
      <c r="J43" s="720"/>
      <c r="K43" s="723"/>
      <c r="L43" s="790"/>
    </row>
    <row r="44" spans="1:13" x14ac:dyDescent="0.25">
      <c r="A44" s="214">
        <v>26</v>
      </c>
      <c r="B44" s="90">
        <v>821</v>
      </c>
      <c r="C44" s="110">
        <v>25</v>
      </c>
      <c r="D44" s="274">
        <v>25</v>
      </c>
      <c r="E44" s="13"/>
      <c r="F44" s="13"/>
      <c r="G44" s="121"/>
      <c r="H44" s="9">
        <v>25</v>
      </c>
      <c r="I44" s="134">
        <f>D44+E44-F44</f>
        <v>25</v>
      </c>
      <c r="J44" s="720"/>
      <c r="K44" s="723"/>
      <c r="L44" s="790"/>
    </row>
    <row r="45" spans="1:13" x14ac:dyDescent="0.25">
      <c r="A45" s="147" t="s">
        <v>106</v>
      </c>
      <c r="B45" s="93">
        <v>822</v>
      </c>
      <c r="C45" s="110">
        <v>24</v>
      </c>
      <c r="D45" s="274">
        <v>24</v>
      </c>
      <c r="E45" s="16">
        <v>1</v>
      </c>
      <c r="F45" s="16"/>
      <c r="G45" s="45"/>
      <c r="H45" s="9">
        <f>C45+E45-F45-G45</f>
        <v>25</v>
      </c>
      <c r="I45" s="134">
        <f>D45+E45-F45</f>
        <v>25</v>
      </c>
      <c r="J45" s="720"/>
      <c r="K45" s="723"/>
      <c r="L45" s="790"/>
    </row>
    <row r="46" spans="1:13" x14ac:dyDescent="0.25">
      <c r="A46" s="19">
        <v>28</v>
      </c>
      <c r="B46" s="90">
        <v>831</v>
      </c>
      <c r="C46" s="110">
        <v>24</v>
      </c>
      <c r="D46" s="274">
        <v>24</v>
      </c>
      <c r="E46" s="13">
        <v>1</v>
      </c>
      <c r="F46" s="13"/>
      <c r="G46" s="13"/>
      <c r="H46" s="9">
        <f>C46+E46-F46-G46</f>
        <v>25</v>
      </c>
      <c r="I46" s="134">
        <f>D46+E46-F46</f>
        <v>25</v>
      </c>
      <c r="J46" s="720"/>
      <c r="K46" s="723"/>
      <c r="L46" s="790"/>
    </row>
    <row r="47" spans="1:13" x14ac:dyDescent="0.25">
      <c r="A47" s="19">
        <v>29</v>
      </c>
      <c r="B47" s="93">
        <v>832</v>
      </c>
      <c r="C47" s="110">
        <v>25</v>
      </c>
      <c r="D47" s="274">
        <v>25</v>
      </c>
      <c r="E47" s="16"/>
      <c r="F47" s="16"/>
      <c r="G47" s="16"/>
      <c r="H47" s="9">
        <f>C47+E47-F47-G47</f>
        <v>25</v>
      </c>
      <c r="I47" s="134">
        <f>D47+E47-F47</f>
        <v>25</v>
      </c>
      <c r="J47" s="720"/>
      <c r="K47" s="723"/>
      <c r="L47" s="790"/>
    </row>
    <row r="48" spans="1:13" x14ac:dyDescent="0.25">
      <c r="A48" s="19">
        <v>30</v>
      </c>
      <c r="B48" s="96">
        <v>833</v>
      </c>
      <c r="C48" s="112">
        <v>17</v>
      </c>
      <c r="D48" s="281">
        <v>17</v>
      </c>
      <c r="E48" s="28"/>
      <c r="F48" s="28"/>
      <c r="G48" s="115"/>
      <c r="H48" s="69">
        <f>C48+E48-F48</f>
        <v>17</v>
      </c>
      <c r="I48" s="140">
        <f>D48+E48-F48</f>
        <v>17</v>
      </c>
      <c r="J48" s="720"/>
      <c r="K48" s="723"/>
      <c r="L48" s="790"/>
    </row>
    <row r="49" spans="1:13" x14ac:dyDescent="0.25">
      <c r="A49" s="441">
        <v>31</v>
      </c>
      <c r="B49" s="93">
        <v>841</v>
      </c>
      <c r="C49" s="110">
        <v>24</v>
      </c>
      <c r="D49" s="274">
        <v>24</v>
      </c>
      <c r="E49" s="16"/>
      <c r="F49" s="16"/>
      <c r="G49" s="16">
        <v>24</v>
      </c>
      <c r="H49" s="9">
        <f>C49+E49-F49-G49</f>
        <v>0</v>
      </c>
      <c r="I49" s="134">
        <v>0</v>
      </c>
      <c r="J49" s="720"/>
      <c r="K49" s="723"/>
      <c r="L49" s="790"/>
    </row>
    <row r="50" spans="1:13" ht="15.75" thickBot="1" x14ac:dyDescent="0.3">
      <c r="A50" s="21">
        <v>32</v>
      </c>
      <c r="B50" s="91">
        <v>842</v>
      </c>
      <c r="C50" s="111">
        <v>24</v>
      </c>
      <c r="D50" s="287">
        <v>24</v>
      </c>
      <c r="E50" s="14"/>
      <c r="F50" s="14"/>
      <c r="G50" s="14">
        <v>24</v>
      </c>
      <c r="H50" s="11">
        <v>0</v>
      </c>
      <c r="I50" s="357">
        <v>0</v>
      </c>
      <c r="J50" s="721"/>
      <c r="K50" s="724"/>
      <c r="L50" s="791"/>
    </row>
    <row r="51" spans="1:13" ht="15.75" thickBot="1" x14ac:dyDescent="0.3">
      <c r="A51" s="733" t="s">
        <v>58</v>
      </c>
      <c r="B51" s="734"/>
      <c r="C51" s="734"/>
      <c r="D51" s="734"/>
      <c r="E51" s="734"/>
      <c r="F51" s="734"/>
      <c r="G51" s="734"/>
      <c r="H51" s="734"/>
      <c r="I51" s="734"/>
      <c r="J51" s="734"/>
      <c r="K51" s="734"/>
      <c r="L51" s="746"/>
    </row>
    <row r="52" spans="1:13" ht="15.75" thickBot="1" x14ac:dyDescent="0.3">
      <c r="A52" s="77">
        <v>33</v>
      </c>
      <c r="B52" s="311">
        <v>511</v>
      </c>
      <c r="C52" s="210">
        <v>23</v>
      </c>
      <c r="D52" s="314">
        <v>23</v>
      </c>
      <c r="E52" s="78"/>
      <c r="F52" s="78">
        <v>2</v>
      </c>
      <c r="G52" s="78"/>
      <c r="H52" s="210">
        <f>C52+E52-F52-G52</f>
        <v>21</v>
      </c>
      <c r="I52" s="314">
        <v>22</v>
      </c>
      <c r="J52" s="784">
        <f>K52</f>
        <v>135</v>
      </c>
      <c r="K52" s="788">
        <f>H52+H53+H54+H55+H56+H57+H58+H59</f>
        <v>135</v>
      </c>
      <c r="L52" s="726">
        <v>0</v>
      </c>
      <c r="M52" s="427">
        <f>I52+I53+I54+I55+I56+I57+I58+I59</f>
        <v>136</v>
      </c>
    </row>
    <row r="53" spans="1:13" x14ac:dyDescent="0.25">
      <c r="A53" s="77">
        <v>34</v>
      </c>
      <c r="B53" s="311">
        <v>512</v>
      </c>
      <c r="C53" s="210">
        <v>25</v>
      </c>
      <c r="D53" s="314">
        <v>25</v>
      </c>
      <c r="E53" s="78"/>
      <c r="F53" s="78"/>
      <c r="G53" s="78"/>
      <c r="H53" s="210">
        <f>C53+E53-F53-G53</f>
        <v>25</v>
      </c>
      <c r="I53" s="314">
        <f>D53+E53-F53-G53</f>
        <v>25</v>
      </c>
      <c r="J53" s="720"/>
      <c r="K53" s="723"/>
      <c r="L53" s="726"/>
      <c r="M53">
        <v>1</v>
      </c>
    </row>
    <row r="54" spans="1:13" x14ac:dyDescent="0.25">
      <c r="A54" s="102">
        <v>35</v>
      </c>
      <c r="B54" s="90">
        <v>521</v>
      </c>
      <c r="C54" s="9">
        <v>22</v>
      </c>
      <c r="D54" s="275">
        <v>22</v>
      </c>
      <c r="E54" s="13"/>
      <c r="F54" s="13"/>
      <c r="G54" s="13"/>
      <c r="H54" s="9">
        <f>C54+E54-F54-G54</f>
        <v>22</v>
      </c>
      <c r="I54" s="148">
        <f>SUM(D54+E54-F54-G54)</f>
        <v>22</v>
      </c>
      <c r="J54" s="720"/>
      <c r="K54" s="723"/>
      <c r="L54" s="726"/>
    </row>
    <row r="55" spans="1:13" ht="15" customHeight="1" x14ac:dyDescent="0.25">
      <c r="A55" s="3">
        <v>36</v>
      </c>
      <c r="B55" s="93">
        <v>522</v>
      </c>
      <c r="C55" s="10">
        <v>25</v>
      </c>
      <c r="D55" s="276">
        <v>25</v>
      </c>
      <c r="E55" s="16"/>
      <c r="F55" s="16">
        <v>1</v>
      </c>
      <c r="G55" s="16"/>
      <c r="H55" s="10">
        <f>C55+E55-F55-G55</f>
        <v>24</v>
      </c>
      <c r="I55" s="141">
        <f>SUM(D55+E55-F55-G55)</f>
        <v>24</v>
      </c>
      <c r="J55" s="720"/>
      <c r="K55" s="723"/>
      <c r="L55" s="726"/>
    </row>
    <row r="56" spans="1:13" x14ac:dyDescent="0.25">
      <c r="A56" s="102">
        <v>37</v>
      </c>
      <c r="B56" s="93">
        <v>531</v>
      </c>
      <c r="C56" s="114">
        <v>25</v>
      </c>
      <c r="D56" s="282">
        <v>25</v>
      </c>
      <c r="E56" s="16"/>
      <c r="F56" s="16">
        <v>2</v>
      </c>
      <c r="G56" s="16"/>
      <c r="H56" s="10">
        <f>SUM(C56+E56-F56-G56)</f>
        <v>23</v>
      </c>
      <c r="I56" s="197">
        <v>23</v>
      </c>
      <c r="J56" s="720"/>
      <c r="K56" s="723"/>
      <c r="L56" s="726"/>
    </row>
    <row r="57" spans="1:13" ht="18" customHeight="1" x14ac:dyDescent="0.25">
      <c r="A57" s="3">
        <v>38</v>
      </c>
      <c r="B57" s="93">
        <v>532</v>
      </c>
      <c r="C57" s="114">
        <v>21</v>
      </c>
      <c r="D57" s="282">
        <v>21</v>
      </c>
      <c r="E57" s="16"/>
      <c r="F57" s="16">
        <v>1</v>
      </c>
      <c r="G57" s="16"/>
      <c r="H57" s="10">
        <f>C57+E57-F57</f>
        <v>20</v>
      </c>
      <c r="I57" s="138">
        <f>D57+E57-F57</f>
        <v>20</v>
      </c>
      <c r="J57" s="720"/>
      <c r="K57" s="723"/>
      <c r="L57" s="726"/>
    </row>
    <row r="58" spans="1:13" ht="15.75" customHeight="1" x14ac:dyDescent="0.25">
      <c r="A58" s="102">
        <v>39</v>
      </c>
      <c r="B58" s="93">
        <v>541</v>
      </c>
      <c r="C58" s="114">
        <v>17</v>
      </c>
      <c r="D58" s="282">
        <v>17</v>
      </c>
      <c r="E58" s="16"/>
      <c r="F58" s="16">
        <v>1</v>
      </c>
      <c r="G58" s="16">
        <v>16</v>
      </c>
      <c r="H58" s="10">
        <f>SUM(C58+E58-F58-G58)</f>
        <v>0</v>
      </c>
      <c r="I58" s="138">
        <v>0</v>
      </c>
      <c r="J58" s="720"/>
      <c r="K58" s="723"/>
      <c r="L58" s="726"/>
    </row>
    <row r="59" spans="1:13" ht="15.75" thickBot="1" x14ac:dyDescent="0.3">
      <c r="A59" s="4">
        <v>40</v>
      </c>
      <c r="B59" s="91">
        <v>542</v>
      </c>
      <c r="C59" s="144">
        <v>23</v>
      </c>
      <c r="D59" s="272">
        <v>23</v>
      </c>
      <c r="E59" s="14"/>
      <c r="F59" s="14">
        <v>1</v>
      </c>
      <c r="G59" s="14">
        <v>22</v>
      </c>
      <c r="H59" s="39">
        <f>C59+E59-F59-G59</f>
        <v>0</v>
      </c>
      <c r="I59" s="226">
        <v>0</v>
      </c>
      <c r="J59" s="721"/>
      <c r="K59" s="724"/>
      <c r="L59" s="727"/>
    </row>
    <row r="60" spans="1:13" ht="17.25" customHeight="1" thickBot="1" x14ac:dyDescent="0.3">
      <c r="A60" s="737" t="s">
        <v>93</v>
      </c>
      <c r="B60" s="738"/>
      <c r="C60" s="738"/>
      <c r="D60" s="738"/>
      <c r="E60" s="738"/>
      <c r="F60" s="738"/>
      <c r="G60" s="738"/>
      <c r="H60" s="738"/>
      <c r="I60" s="738"/>
      <c r="J60" s="738"/>
      <c r="K60" s="738"/>
      <c r="L60" s="739"/>
    </row>
    <row r="61" spans="1:13" ht="17.25" customHeight="1" thickBot="1" x14ac:dyDescent="0.3">
      <c r="A61" s="19">
        <v>41</v>
      </c>
      <c r="B61" s="93">
        <v>711</v>
      </c>
      <c r="C61" s="10">
        <v>23</v>
      </c>
      <c r="D61" s="396">
        <v>24</v>
      </c>
      <c r="E61" s="335"/>
      <c r="F61" s="335"/>
      <c r="G61" s="335"/>
      <c r="H61" s="10">
        <f>C61+E61-F61-G61</f>
        <v>23</v>
      </c>
      <c r="I61" s="396">
        <v>24</v>
      </c>
      <c r="J61" s="784">
        <f>H61+H62</f>
        <v>46</v>
      </c>
      <c r="K61" s="785">
        <f>J61</f>
        <v>46</v>
      </c>
      <c r="L61" s="782">
        <v>0</v>
      </c>
      <c r="M61" s="371">
        <f>SUM(I61:I62)</f>
        <v>47</v>
      </c>
    </row>
    <row r="62" spans="1:13" ht="15.75" thickBot="1" x14ac:dyDescent="0.3">
      <c r="A62" s="442">
        <v>42</v>
      </c>
      <c r="B62" s="301">
        <v>721</v>
      </c>
      <c r="C62" s="98">
        <v>24</v>
      </c>
      <c r="D62" s="280">
        <v>24</v>
      </c>
      <c r="E62" s="304"/>
      <c r="F62" s="304">
        <v>1</v>
      </c>
      <c r="G62" s="317"/>
      <c r="H62" s="11">
        <f>C62+E62-F62</f>
        <v>23</v>
      </c>
      <c r="I62" s="143">
        <v>23</v>
      </c>
      <c r="J62" s="721"/>
      <c r="K62" s="780"/>
      <c r="L62" s="782"/>
      <c r="M62">
        <v>2</v>
      </c>
    </row>
    <row r="63" spans="1:13" ht="17.25" customHeight="1" thickBot="1" x14ac:dyDescent="0.3">
      <c r="A63" s="716" t="s">
        <v>35</v>
      </c>
      <c r="B63" s="717"/>
      <c r="C63" s="717"/>
      <c r="D63" s="717"/>
      <c r="E63" s="717"/>
      <c r="F63" s="717"/>
      <c r="G63" s="717"/>
      <c r="H63" s="717"/>
      <c r="I63" s="717"/>
      <c r="J63" s="717"/>
      <c r="K63" s="717"/>
      <c r="L63" s="718"/>
    </row>
    <row r="64" spans="1:13" x14ac:dyDescent="0.25">
      <c r="A64" s="51">
        <v>43</v>
      </c>
      <c r="B64" s="92">
        <v>731</v>
      </c>
      <c r="C64" s="99">
        <v>22</v>
      </c>
      <c r="D64" s="279">
        <v>22</v>
      </c>
      <c r="E64" s="15"/>
      <c r="F64" s="15"/>
      <c r="G64" s="15" t="s">
        <v>81</v>
      </c>
      <c r="H64" s="8">
        <v>22</v>
      </c>
      <c r="I64" s="142">
        <v>22</v>
      </c>
      <c r="J64" s="719">
        <f>SUM(H64:H65)</f>
        <v>22</v>
      </c>
      <c r="K64" s="778">
        <f>J64</f>
        <v>22</v>
      </c>
      <c r="L64" s="786">
        <v>0</v>
      </c>
    </row>
    <row r="65" spans="1:14" ht="15.75" thickBot="1" x14ac:dyDescent="0.3">
      <c r="A65" s="293">
        <v>44</v>
      </c>
      <c r="B65" s="93">
        <v>741</v>
      </c>
      <c r="C65" s="97">
        <v>22</v>
      </c>
      <c r="D65" s="276">
        <v>22</v>
      </c>
      <c r="E65" s="16"/>
      <c r="F65" s="16">
        <v>1</v>
      </c>
      <c r="G65" s="16">
        <v>21</v>
      </c>
      <c r="H65" s="9">
        <v>0</v>
      </c>
      <c r="I65" s="141">
        <v>0</v>
      </c>
      <c r="J65" s="720"/>
      <c r="K65" s="779"/>
      <c r="L65" s="787"/>
    </row>
    <row r="66" spans="1:14" ht="15.75" thickBot="1" x14ac:dyDescent="0.3">
      <c r="A66" s="775" t="s">
        <v>59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7"/>
    </row>
    <row r="67" spans="1:14" x14ac:dyDescent="0.25">
      <c r="A67" s="17">
        <v>45</v>
      </c>
      <c r="B67" s="92">
        <v>611</v>
      </c>
      <c r="C67" s="8">
        <v>24</v>
      </c>
      <c r="D67" s="142">
        <v>24</v>
      </c>
      <c r="E67" s="234"/>
      <c r="F67" s="234">
        <v>1</v>
      </c>
      <c r="G67" s="234"/>
      <c r="H67" s="8">
        <f>C67+E67-F67-G67</f>
        <v>23</v>
      </c>
      <c r="I67" s="142">
        <f>D67+E67-F67-G67</f>
        <v>23</v>
      </c>
      <c r="J67" s="719">
        <f>H67+H68+H69+H70+H71+H72+H73</f>
        <v>72</v>
      </c>
      <c r="K67" s="778">
        <f>I67+I68+I69+I70+I71+I72+I73</f>
        <v>72</v>
      </c>
      <c r="L67" s="781">
        <v>0</v>
      </c>
    </row>
    <row r="68" spans="1:14" x14ac:dyDescent="0.25">
      <c r="A68" s="293">
        <v>46</v>
      </c>
      <c r="B68" s="90">
        <v>612</v>
      </c>
      <c r="C68" s="9">
        <v>23</v>
      </c>
      <c r="D68" s="148">
        <v>23</v>
      </c>
      <c r="E68" s="434">
        <v>1</v>
      </c>
      <c r="F68" s="434"/>
      <c r="G68" s="434"/>
      <c r="H68" s="9">
        <f>C68+E68-F68-G68</f>
        <v>24</v>
      </c>
      <c r="I68" s="148">
        <f>D68+E68-F68-G68</f>
        <v>24</v>
      </c>
      <c r="J68" s="720"/>
      <c r="K68" s="779"/>
      <c r="L68" s="782"/>
    </row>
    <row r="69" spans="1:14" x14ac:dyDescent="0.25">
      <c r="A69" s="293">
        <v>47</v>
      </c>
      <c r="B69" s="90">
        <v>621</v>
      </c>
      <c r="C69" s="9">
        <v>25</v>
      </c>
      <c r="D69" s="275">
        <v>25</v>
      </c>
      <c r="E69" s="434"/>
      <c r="F69" s="434"/>
      <c r="G69" s="123"/>
      <c r="H69" s="9">
        <f>C69+E69-F69-G69</f>
        <v>25</v>
      </c>
      <c r="I69" s="148">
        <f>D69+E69-F69-G69</f>
        <v>25</v>
      </c>
      <c r="J69" s="720"/>
      <c r="K69" s="779"/>
      <c r="L69" s="782"/>
      <c r="N69" s="79"/>
    </row>
    <row r="70" spans="1:14" x14ac:dyDescent="0.25">
      <c r="A70" s="19">
        <v>48</v>
      </c>
      <c r="B70" s="93">
        <v>631</v>
      </c>
      <c r="C70" s="116">
        <v>18</v>
      </c>
      <c r="D70" s="276">
        <v>18</v>
      </c>
      <c r="E70" s="16"/>
      <c r="F70" s="16">
        <v>1</v>
      </c>
      <c r="G70" s="45">
        <v>17</v>
      </c>
      <c r="H70" s="10">
        <f>C70+E70-F70-G70</f>
        <v>0</v>
      </c>
      <c r="I70" s="141">
        <f>D70+E70-F70-G70</f>
        <v>0</v>
      </c>
      <c r="J70" s="720"/>
      <c r="K70" s="779"/>
      <c r="L70" s="782"/>
      <c r="N70" s="79"/>
    </row>
    <row r="71" spans="1:14" x14ac:dyDescent="0.25">
      <c r="A71" s="441">
        <v>49</v>
      </c>
      <c r="B71" s="94">
        <v>632</v>
      </c>
      <c r="C71" s="204">
        <v>24</v>
      </c>
      <c r="D71" s="277">
        <v>24</v>
      </c>
      <c r="E71" s="31"/>
      <c r="F71" s="31"/>
      <c r="G71" s="205">
        <v>24</v>
      </c>
      <c r="H71" s="25">
        <v>0</v>
      </c>
      <c r="I71" s="206">
        <v>0</v>
      </c>
      <c r="J71" s="720"/>
      <c r="K71" s="779"/>
      <c r="L71" s="782"/>
      <c r="N71" s="79"/>
    </row>
    <row r="72" spans="1:14" x14ac:dyDescent="0.25">
      <c r="A72" s="441">
        <v>50</v>
      </c>
      <c r="B72" s="94">
        <v>641</v>
      </c>
      <c r="C72" s="204">
        <v>16</v>
      </c>
      <c r="D72" s="277">
        <v>16</v>
      </c>
      <c r="E72" s="31"/>
      <c r="F72" s="31"/>
      <c r="G72" s="205">
        <v>16</v>
      </c>
      <c r="H72" s="25">
        <f>C72+E72-F72-G72</f>
        <v>0</v>
      </c>
      <c r="I72" s="206">
        <v>0</v>
      </c>
      <c r="J72" s="720"/>
      <c r="K72" s="779"/>
      <c r="L72" s="782"/>
      <c r="N72" s="79"/>
    </row>
    <row r="73" spans="1:14" ht="15.75" thickBot="1" x14ac:dyDescent="0.3">
      <c r="A73" s="21">
        <v>51</v>
      </c>
      <c r="B73" s="91">
        <v>642</v>
      </c>
      <c r="C73" s="145">
        <v>20</v>
      </c>
      <c r="D73" s="278">
        <v>20</v>
      </c>
      <c r="E73" s="14"/>
      <c r="F73" s="14"/>
      <c r="G73" s="146">
        <v>20</v>
      </c>
      <c r="H73" s="39">
        <f>C73+E73-F73-G73</f>
        <v>0</v>
      </c>
      <c r="I73" s="199">
        <f>D73+E73-F73-G73</f>
        <v>0</v>
      </c>
      <c r="J73" s="721"/>
      <c r="K73" s="780"/>
      <c r="L73" s="783"/>
      <c r="N73" s="79"/>
    </row>
    <row r="74" spans="1:14" ht="15.75" thickBot="1" x14ac:dyDescent="0.3">
      <c r="A74" s="733" t="s">
        <v>26</v>
      </c>
      <c r="B74" s="734"/>
      <c r="C74" s="734"/>
      <c r="D74" s="734"/>
      <c r="E74" s="734"/>
      <c r="F74" s="734"/>
      <c r="G74" s="734"/>
      <c r="H74" s="734"/>
      <c r="I74" s="734"/>
      <c r="J74" s="734"/>
      <c r="K74" s="734"/>
      <c r="L74" s="746"/>
    </row>
    <row r="75" spans="1:14" ht="15.75" thickBot="1" x14ac:dyDescent="0.3">
      <c r="A75" s="231">
        <v>52</v>
      </c>
      <c r="B75" s="358">
        <v>14</v>
      </c>
      <c r="C75" s="229">
        <v>23</v>
      </c>
      <c r="D75" s="258">
        <v>23</v>
      </c>
      <c r="E75" s="232"/>
      <c r="F75" s="232"/>
      <c r="G75" s="232"/>
      <c r="H75" s="229">
        <f>C75+E75-F75-G75</f>
        <v>23</v>
      </c>
      <c r="I75" s="142">
        <v>23</v>
      </c>
      <c r="J75" s="719">
        <f>K75</f>
        <v>129</v>
      </c>
      <c r="K75" s="722">
        <f>H75+H76+H77+H78+H79+H80+H81</f>
        <v>129</v>
      </c>
      <c r="L75" s="781">
        <v>0</v>
      </c>
      <c r="M75" s="371">
        <f>I75+I76+I78+I77+I79+I80+I81</f>
        <v>136</v>
      </c>
    </row>
    <row r="76" spans="1:14" x14ac:dyDescent="0.25">
      <c r="A76" s="446">
        <v>53</v>
      </c>
      <c r="B76" s="117">
        <v>15</v>
      </c>
      <c r="C76" s="118">
        <v>22</v>
      </c>
      <c r="D76" s="390">
        <v>25</v>
      </c>
      <c r="E76" s="334"/>
      <c r="F76" s="334"/>
      <c r="G76" s="334"/>
      <c r="H76" s="118">
        <f>C76+E76-F76-G76</f>
        <v>22</v>
      </c>
      <c r="I76" s="390">
        <v>25</v>
      </c>
      <c r="J76" s="720"/>
      <c r="K76" s="723"/>
      <c r="L76" s="782"/>
      <c r="M76">
        <v>7</v>
      </c>
    </row>
    <row r="77" spans="1:14" x14ac:dyDescent="0.25">
      <c r="A77" s="293">
        <v>54</v>
      </c>
      <c r="B77" s="195" t="s">
        <v>85</v>
      </c>
      <c r="C77" s="110">
        <v>24</v>
      </c>
      <c r="D77" s="425">
        <v>25</v>
      </c>
      <c r="E77" s="13"/>
      <c r="F77" s="13">
        <v>1</v>
      </c>
      <c r="G77" s="121"/>
      <c r="H77" s="9">
        <v>23</v>
      </c>
      <c r="I77" s="392">
        <v>25</v>
      </c>
      <c r="J77" s="720"/>
      <c r="K77" s="723"/>
      <c r="L77" s="782"/>
    </row>
    <row r="78" spans="1:14" x14ac:dyDescent="0.25">
      <c r="A78" s="293">
        <v>55</v>
      </c>
      <c r="B78" s="195" t="s">
        <v>86</v>
      </c>
      <c r="C78" s="110">
        <v>21</v>
      </c>
      <c r="D78" s="274">
        <v>21</v>
      </c>
      <c r="E78" s="13"/>
      <c r="F78" s="13"/>
      <c r="G78" s="121"/>
      <c r="H78" s="9">
        <f>C78+E78-F78-G78</f>
        <v>21</v>
      </c>
      <c r="I78" s="134">
        <v>21</v>
      </c>
      <c r="J78" s="720"/>
      <c r="K78" s="723"/>
      <c r="L78" s="782"/>
    </row>
    <row r="79" spans="1:14" x14ac:dyDescent="0.25">
      <c r="A79" s="293">
        <v>56</v>
      </c>
      <c r="B79" s="196" t="s">
        <v>107</v>
      </c>
      <c r="C79" s="110">
        <v>22</v>
      </c>
      <c r="D79" s="274">
        <v>22</v>
      </c>
      <c r="E79" s="16"/>
      <c r="F79" s="16">
        <v>1</v>
      </c>
      <c r="G79" s="16"/>
      <c r="H79" s="9">
        <f>C79+E79-F79-G79</f>
        <v>21</v>
      </c>
      <c r="I79" s="392">
        <v>22</v>
      </c>
      <c r="J79" s="720"/>
      <c r="K79" s="723"/>
      <c r="L79" s="782"/>
    </row>
    <row r="80" spans="1:14" x14ac:dyDescent="0.25">
      <c r="A80" s="19">
        <v>57</v>
      </c>
      <c r="B80" s="196" t="s">
        <v>108</v>
      </c>
      <c r="C80" s="110">
        <v>19</v>
      </c>
      <c r="D80" s="425">
        <v>21</v>
      </c>
      <c r="E80" s="13"/>
      <c r="F80" s="13"/>
      <c r="G80" s="121"/>
      <c r="H80" s="9">
        <v>19</v>
      </c>
      <c r="I80" s="392">
        <v>20</v>
      </c>
      <c r="J80" s="720"/>
      <c r="K80" s="723"/>
      <c r="L80" s="782"/>
    </row>
    <row r="81" spans="1:13" ht="15.75" thickBot="1" x14ac:dyDescent="0.3">
      <c r="A81" s="21">
        <v>58</v>
      </c>
      <c r="B81" s="356" t="s">
        <v>109</v>
      </c>
      <c r="C81" s="111">
        <v>22</v>
      </c>
      <c r="D81" s="287">
        <v>22</v>
      </c>
      <c r="E81" s="14"/>
      <c r="F81" s="14"/>
      <c r="G81" s="14">
        <v>22</v>
      </c>
      <c r="H81" s="11">
        <f>C81+E81-F81-G81</f>
        <v>0</v>
      </c>
      <c r="I81" s="357">
        <v>0</v>
      </c>
      <c r="J81" s="721"/>
      <c r="K81" s="724"/>
      <c r="L81" s="783"/>
    </row>
    <row r="82" spans="1:13" ht="15.75" thickBot="1" x14ac:dyDescent="0.3">
      <c r="A82" s="716" t="s">
        <v>52</v>
      </c>
      <c r="B82" s="717"/>
      <c r="C82" s="717"/>
      <c r="D82" s="717"/>
      <c r="E82" s="717"/>
      <c r="F82" s="717"/>
      <c r="G82" s="717"/>
      <c r="H82" s="717"/>
      <c r="I82" s="717"/>
      <c r="J82" s="717"/>
      <c r="K82" s="717"/>
      <c r="L82" s="718"/>
    </row>
    <row r="83" spans="1:13" ht="15.75" thickBot="1" x14ac:dyDescent="0.3">
      <c r="A83" s="17">
        <v>59</v>
      </c>
      <c r="B83" s="92">
        <v>112</v>
      </c>
      <c r="C83" s="8">
        <v>20</v>
      </c>
      <c r="D83" s="393">
        <v>22</v>
      </c>
      <c r="E83" s="234"/>
      <c r="F83" s="234"/>
      <c r="G83" s="234"/>
      <c r="H83" s="8">
        <f>C83+E83-F83-G83</f>
        <v>20</v>
      </c>
      <c r="I83" s="393">
        <v>21</v>
      </c>
      <c r="J83" s="767">
        <f>K83+L83</f>
        <v>39</v>
      </c>
      <c r="K83" s="710">
        <f>H83+H84+H85</f>
        <v>39</v>
      </c>
      <c r="L83" s="770">
        <f>H86</f>
        <v>0</v>
      </c>
      <c r="M83" s="371">
        <f>I83+I85+I84</f>
        <v>40</v>
      </c>
    </row>
    <row r="84" spans="1:13" s="79" customFormat="1" x14ac:dyDescent="0.25">
      <c r="A84" s="27">
        <v>60</v>
      </c>
      <c r="B84" s="195" t="s">
        <v>87</v>
      </c>
      <c r="C84" s="9">
        <v>20</v>
      </c>
      <c r="D84" s="68">
        <v>20</v>
      </c>
      <c r="E84" s="434"/>
      <c r="F84" s="434">
        <v>1</v>
      </c>
      <c r="G84" s="123"/>
      <c r="H84" s="9">
        <f>C84+E84-F84</f>
        <v>19</v>
      </c>
      <c r="I84" s="68">
        <v>19</v>
      </c>
      <c r="J84" s="768"/>
      <c r="K84" s="711"/>
      <c r="L84" s="771"/>
      <c r="M84">
        <v>1</v>
      </c>
    </row>
    <row r="85" spans="1:13" x14ac:dyDescent="0.25">
      <c r="A85" s="773">
        <v>61</v>
      </c>
      <c r="B85" s="195" t="s">
        <v>110</v>
      </c>
      <c r="C85" s="9">
        <v>19</v>
      </c>
      <c r="D85" s="68">
        <v>19</v>
      </c>
      <c r="E85" s="13"/>
      <c r="F85" s="13">
        <v>1</v>
      </c>
      <c r="G85" s="13">
        <v>18</v>
      </c>
      <c r="H85" s="9">
        <v>0</v>
      </c>
      <c r="I85" s="68">
        <v>0</v>
      </c>
      <c r="J85" s="768"/>
      <c r="K85" s="711"/>
      <c r="L85" s="771"/>
    </row>
    <row r="86" spans="1:13" s="79" customFormat="1" ht="15.75" thickBot="1" x14ac:dyDescent="0.3">
      <c r="A86" s="774"/>
      <c r="B86" s="341" t="s">
        <v>111</v>
      </c>
      <c r="C86" s="70">
        <v>4</v>
      </c>
      <c r="D86" s="125">
        <v>4</v>
      </c>
      <c r="E86" s="437"/>
      <c r="F86" s="437">
        <v>1</v>
      </c>
      <c r="G86" s="437">
        <v>3</v>
      </c>
      <c r="H86" s="70">
        <v>0</v>
      </c>
      <c r="I86" s="125">
        <v>0</v>
      </c>
      <c r="J86" s="769"/>
      <c r="K86" s="712"/>
      <c r="L86" s="772"/>
      <c r="M86"/>
    </row>
    <row r="87" spans="1:13" ht="15.75" thickBot="1" x14ac:dyDescent="0.3">
      <c r="A87" s="775" t="s">
        <v>29</v>
      </c>
      <c r="B87" s="776"/>
      <c r="C87" s="776"/>
      <c r="D87" s="776"/>
      <c r="E87" s="776"/>
      <c r="F87" s="776"/>
      <c r="G87" s="776"/>
      <c r="H87" s="776"/>
      <c r="I87" s="776"/>
      <c r="J87" s="776"/>
      <c r="K87" s="776"/>
      <c r="L87" s="777"/>
    </row>
    <row r="88" spans="1:13" ht="15.75" thickBot="1" x14ac:dyDescent="0.3">
      <c r="A88" s="335">
        <v>62</v>
      </c>
      <c r="B88" s="196" t="s">
        <v>88</v>
      </c>
      <c r="C88" s="10">
        <v>24</v>
      </c>
      <c r="D88" s="67">
        <v>24</v>
      </c>
      <c r="E88" s="335"/>
      <c r="F88" s="335"/>
      <c r="G88" s="428">
        <v>24</v>
      </c>
      <c r="H88" s="10">
        <v>0</v>
      </c>
      <c r="I88" s="67">
        <v>0</v>
      </c>
      <c r="J88" s="436">
        <f>K88</f>
        <v>0</v>
      </c>
      <c r="K88" s="438">
        <f>H88</f>
        <v>0</v>
      </c>
      <c r="L88" s="299">
        <v>0</v>
      </c>
    </row>
    <row r="89" spans="1:13" ht="15.75" customHeight="1" thickBot="1" x14ac:dyDescent="0.3">
      <c r="A89" s="733" t="s">
        <v>27</v>
      </c>
      <c r="B89" s="734"/>
      <c r="C89" s="703"/>
      <c r="D89" s="734"/>
      <c r="E89" s="734"/>
      <c r="F89" s="734"/>
      <c r="G89" s="734"/>
      <c r="H89" s="734"/>
      <c r="I89" s="734"/>
      <c r="J89" s="734"/>
      <c r="K89" s="734"/>
      <c r="L89" s="746"/>
    </row>
    <row r="90" spans="1:13" ht="15.75" customHeight="1" x14ac:dyDescent="0.25">
      <c r="A90" s="759">
        <v>63</v>
      </c>
      <c r="B90" s="227" t="s">
        <v>112</v>
      </c>
      <c r="C90" s="252">
        <v>10</v>
      </c>
      <c r="D90" s="354">
        <v>10</v>
      </c>
      <c r="E90" s="253"/>
      <c r="F90" s="253"/>
      <c r="G90" s="254"/>
      <c r="H90" s="255">
        <v>10</v>
      </c>
      <c r="I90" s="354">
        <v>10</v>
      </c>
      <c r="J90" s="719">
        <f>K90+L90</f>
        <v>29</v>
      </c>
      <c r="K90" s="722">
        <f>H90+H93</f>
        <v>10</v>
      </c>
      <c r="L90" s="761">
        <f>I91+I92</f>
        <v>19</v>
      </c>
      <c r="M90" s="169"/>
    </row>
    <row r="91" spans="1:13" ht="15.75" customHeight="1" x14ac:dyDescent="0.25">
      <c r="A91" s="760"/>
      <c r="B91" s="150" t="s">
        <v>113</v>
      </c>
      <c r="C91" s="217">
        <v>20</v>
      </c>
      <c r="D91" s="218">
        <v>20</v>
      </c>
      <c r="E91" s="222"/>
      <c r="F91" s="222">
        <v>1</v>
      </c>
      <c r="G91" s="219"/>
      <c r="H91" s="220">
        <f>C91+E91-F91</f>
        <v>19</v>
      </c>
      <c r="I91" s="221">
        <f>D91+E91-F91</f>
        <v>19</v>
      </c>
      <c r="J91" s="720"/>
      <c r="K91" s="723"/>
      <c r="L91" s="762"/>
      <c r="M91" s="169"/>
    </row>
    <row r="92" spans="1:13" ht="15.75" customHeight="1" x14ac:dyDescent="0.25">
      <c r="A92" s="444">
        <v>64</v>
      </c>
      <c r="B92" s="150" t="s">
        <v>19</v>
      </c>
      <c r="C92" s="247">
        <v>17</v>
      </c>
      <c r="D92" s="248">
        <v>17</v>
      </c>
      <c r="E92" s="249"/>
      <c r="F92" s="249"/>
      <c r="G92" s="249">
        <v>17</v>
      </c>
      <c r="H92" s="251">
        <f>C92+E92-F92-G92</f>
        <v>0</v>
      </c>
      <c r="I92" s="319">
        <v>0</v>
      </c>
      <c r="J92" s="720"/>
      <c r="K92" s="723"/>
      <c r="L92" s="762"/>
      <c r="M92" s="169"/>
    </row>
    <row r="93" spans="1:13" ht="15.75" customHeight="1" thickBot="1" x14ac:dyDescent="0.3">
      <c r="A93" s="349">
        <v>65</v>
      </c>
      <c r="B93" s="350" t="s">
        <v>114</v>
      </c>
      <c r="C93" s="351">
        <v>20</v>
      </c>
      <c r="D93" s="352">
        <v>20</v>
      </c>
      <c r="E93" s="353"/>
      <c r="F93" s="353">
        <v>1</v>
      </c>
      <c r="G93" s="353">
        <v>19</v>
      </c>
      <c r="H93" s="351">
        <f>C93+E93-F93-G93</f>
        <v>0</v>
      </c>
      <c r="I93" s="352">
        <f>D93+E93-F93-G93</f>
        <v>0</v>
      </c>
      <c r="J93" s="721"/>
      <c r="K93" s="724"/>
      <c r="L93" s="763"/>
      <c r="M93" s="169"/>
    </row>
    <row r="94" spans="1:13" ht="15.75" customHeight="1" thickBot="1" x14ac:dyDescent="0.3">
      <c r="A94" s="764" t="s">
        <v>60</v>
      </c>
      <c r="B94" s="765"/>
      <c r="C94" s="765"/>
      <c r="D94" s="765"/>
      <c r="E94" s="765"/>
      <c r="F94" s="765"/>
      <c r="G94" s="765"/>
      <c r="H94" s="765"/>
      <c r="I94" s="765"/>
      <c r="J94" s="765"/>
      <c r="K94" s="765"/>
      <c r="L94" s="766"/>
    </row>
    <row r="95" spans="1:13" ht="15.75" customHeight="1" x14ac:dyDescent="0.25">
      <c r="A95" s="753">
        <v>66</v>
      </c>
      <c r="B95" s="227" t="s">
        <v>3</v>
      </c>
      <c r="C95" s="229">
        <v>20</v>
      </c>
      <c r="D95" s="348">
        <v>20</v>
      </c>
      <c r="E95" s="228"/>
      <c r="F95" s="228"/>
      <c r="G95" s="228"/>
      <c r="H95" s="229">
        <f t="shared" ref="H95:H102" si="1">C95+E95-F95-G95</f>
        <v>20</v>
      </c>
      <c r="I95" s="348">
        <f t="shared" ref="I95:I101" si="2">D95+E95-F95-G95</f>
        <v>20</v>
      </c>
      <c r="J95" s="719">
        <f>K95+L95</f>
        <v>182</v>
      </c>
      <c r="K95" s="722">
        <f>H95+H97+H99+H101+H103</f>
        <v>102</v>
      </c>
      <c r="L95" s="755">
        <f>I96+I98+I100+I102+I104+I105+I106+I107+I108</f>
        <v>80</v>
      </c>
    </row>
    <row r="96" spans="1:13" ht="15.75" customHeight="1" x14ac:dyDescent="0.25">
      <c r="A96" s="754"/>
      <c r="B96" s="127" t="s">
        <v>94</v>
      </c>
      <c r="C96" s="151">
        <v>4</v>
      </c>
      <c r="D96" s="324">
        <v>4</v>
      </c>
      <c r="E96" s="332"/>
      <c r="F96" s="332"/>
      <c r="G96" s="332"/>
      <c r="H96" s="151">
        <f t="shared" si="1"/>
        <v>4</v>
      </c>
      <c r="I96" s="324">
        <f t="shared" si="2"/>
        <v>4</v>
      </c>
      <c r="J96" s="720"/>
      <c r="K96" s="723"/>
      <c r="L96" s="756"/>
    </row>
    <row r="97" spans="1:12" ht="15.75" customHeight="1" x14ac:dyDescent="0.25">
      <c r="A97" s="758">
        <v>67</v>
      </c>
      <c r="B97" s="196" t="s">
        <v>115</v>
      </c>
      <c r="C97" s="118">
        <v>19</v>
      </c>
      <c r="D97" s="322">
        <v>19</v>
      </c>
      <c r="E97" s="297"/>
      <c r="F97" s="297"/>
      <c r="G97" s="297"/>
      <c r="H97" s="118">
        <f t="shared" si="1"/>
        <v>19</v>
      </c>
      <c r="I97" s="322">
        <f t="shared" si="2"/>
        <v>19</v>
      </c>
      <c r="J97" s="720"/>
      <c r="K97" s="723"/>
      <c r="L97" s="756"/>
    </row>
    <row r="98" spans="1:12" ht="15.75" customHeight="1" x14ac:dyDescent="0.25">
      <c r="A98" s="754"/>
      <c r="B98" s="127" t="s">
        <v>123</v>
      </c>
      <c r="C98" s="151">
        <v>3</v>
      </c>
      <c r="D98" s="324">
        <v>3</v>
      </c>
      <c r="E98" s="332"/>
      <c r="F98" s="332"/>
      <c r="G98" s="332"/>
      <c r="H98" s="151">
        <f t="shared" si="1"/>
        <v>3</v>
      </c>
      <c r="I98" s="324">
        <f t="shared" si="2"/>
        <v>3</v>
      </c>
      <c r="J98" s="720"/>
      <c r="K98" s="723"/>
      <c r="L98" s="756"/>
    </row>
    <row r="99" spans="1:12" ht="15.75" customHeight="1" x14ac:dyDescent="0.25">
      <c r="A99" s="758">
        <v>68</v>
      </c>
      <c r="B99" s="196" t="s">
        <v>14</v>
      </c>
      <c r="C99" s="118">
        <v>20</v>
      </c>
      <c r="D99" s="322">
        <v>20</v>
      </c>
      <c r="E99" s="297"/>
      <c r="F99" s="297"/>
      <c r="G99" s="297"/>
      <c r="H99" s="118">
        <f t="shared" si="1"/>
        <v>20</v>
      </c>
      <c r="I99" s="322">
        <f t="shared" si="2"/>
        <v>20</v>
      </c>
      <c r="J99" s="720"/>
      <c r="K99" s="723"/>
      <c r="L99" s="756"/>
    </row>
    <row r="100" spans="1:12" ht="15.75" customHeight="1" x14ac:dyDescent="0.25">
      <c r="A100" s="754"/>
      <c r="B100" s="127" t="s">
        <v>124</v>
      </c>
      <c r="C100" s="151">
        <v>4</v>
      </c>
      <c r="D100" s="324">
        <v>4</v>
      </c>
      <c r="E100" s="332"/>
      <c r="F100" s="332"/>
      <c r="G100" s="332"/>
      <c r="H100" s="151">
        <f t="shared" si="1"/>
        <v>4</v>
      </c>
      <c r="I100" s="324">
        <f t="shared" si="2"/>
        <v>4</v>
      </c>
      <c r="J100" s="720"/>
      <c r="K100" s="723"/>
      <c r="L100" s="756"/>
    </row>
    <row r="101" spans="1:12" ht="15.75" customHeight="1" x14ac:dyDescent="0.25">
      <c r="A101" s="758">
        <v>69</v>
      </c>
      <c r="B101" s="196" t="s">
        <v>66</v>
      </c>
      <c r="C101" s="118">
        <v>19</v>
      </c>
      <c r="D101" s="322">
        <v>19</v>
      </c>
      <c r="E101" s="297"/>
      <c r="F101" s="297"/>
      <c r="G101" s="297"/>
      <c r="H101" s="118">
        <f t="shared" si="1"/>
        <v>19</v>
      </c>
      <c r="I101" s="322">
        <f t="shared" si="2"/>
        <v>19</v>
      </c>
      <c r="J101" s="720"/>
      <c r="K101" s="723"/>
      <c r="L101" s="756"/>
    </row>
    <row r="102" spans="1:12" ht="15.75" customHeight="1" x14ac:dyDescent="0.25">
      <c r="A102" s="754"/>
      <c r="B102" s="150" t="s">
        <v>125</v>
      </c>
      <c r="C102" s="151">
        <v>3</v>
      </c>
      <c r="D102" s="324">
        <v>3</v>
      </c>
      <c r="E102" s="332"/>
      <c r="F102" s="332"/>
      <c r="G102" s="332"/>
      <c r="H102" s="151">
        <f t="shared" si="1"/>
        <v>3</v>
      </c>
      <c r="I102" s="324">
        <f>D102+E102-F102-G102</f>
        <v>3</v>
      </c>
      <c r="J102" s="720"/>
      <c r="K102" s="723"/>
      <c r="L102" s="756"/>
    </row>
    <row r="103" spans="1:12" ht="15.75" customHeight="1" x14ac:dyDescent="0.25">
      <c r="A103" s="443">
        <v>70</v>
      </c>
      <c r="B103" s="195" t="s">
        <v>18</v>
      </c>
      <c r="C103" s="9">
        <v>24</v>
      </c>
      <c r="D103" s="68">
        <v>24</v>
      </c>
      <c r="E103" s="297"/>
      <c r="F103" s="297"/>
      <c r="G103" s="320"/>
      <c r="H103" s="118">
        <f>C103+E103-F103</f>
        <v>24</v>
      </c>
      <c r="I103" s="321">
        <f>D103+E103-F103</f>
        <v>24</v>
      </c>
      <c r="J103" s="720"/>
      <c r="K103" s="723"/>
      <c r="L103" s="756"/>
    </row>
    <row r="104" spans="1:12" ht="15.75" customHeight="1" x14ac:dyDescent="0.25">
      <c r="A104" s="225">
        <v>71</v>
      </c>
      <c r="B104" s="150" t="s">
        <v>89</v>
      </c>
      <c r="C104" s="69">
        <v>30</v>
      </c>
      <c r="D104" s="223">
        <v>30</v>
      </c>
      <c r="E104" s="332"/>
      <c r="F104" s="332">
        <v>1</v>
      </c>
      <c r="G104" s="153"/>
      <c r="H104" s="151">
        <f>C104+E104-F104</f>
        <v>29</v>
      </c>
      <c r="I104" s="152">
        <f>D104+E104-F104</f>
        <v>29</v>
      </c>
      <c r="J104" s="720"/>
      <c r="K104" s="723"/>
      <c r="L104" s="756"/>
    </row>
    <row r="105" spans="1:12" ht="15.75" customHeight="1" x14ac:dyDescent="0.25">
      <c r="A105" s="224">
        <v>72</v>
      </c>
      <c r="B105" s="127" t="s">
        <v>20</v>
      </c>
      <c r="C105" s="120">
        <v>18</v>
      </c>
      <c r="D105" s="128">
        <v>18</v>
      </c>
      <c r="E105" s="333"/>
      <c r="F105" s="333"/>
      <c r="G105" s="126"/>
      <c r="H105" s="120">
        <f>C105+E105-F105-G105</f>
        <v>18</v>
      </c>
      <c r="I105" s="128">
        <f>D105+E105-F105</f>
        <v>18</v>
      </c>
      <c r="J105" s="720"/>
      <c r="K105" s="723"/>
      <c r="L105" s="756"/>
    </row>
    <row r="106" spans="1:12" ht="15.75" customHeight="1" x14ac:dyDescent="0.25">
      <c r="A106" s="224">
        <v>73</v>
      </c>
      <c r="B106" s="127" t="s">
        <v>117</v>
      </c>
      <c r="C106" s="120">
        <v>19</v>
      </c>
      <c r="D106" s="128">
        <v>19</v>
      </c>
      <c r="E106" s="333"/>
      <c r="F106" s="333"/>
      <c r="G106" s="126"/>
      <c r="H106" s="120">
        <f>C106+E106-F106-G106</f>
        <v>19</v>
      </c>
      <c r="I106" s="128">
        <v>19</v>
      </c>
      <c r="J106" s="720"/>
      <c r="K106" s="723"/>
      <c r="L106" s="756"/>
    </row>
    <row r="107" spans="1:12" ht="15.75" customHeight="1" x14ac:dyDescent="0.25">
      <c r="A107" s="225">
        <v>74</v>
      </c>
      <c r="B107" s="150" t="s">
        <v>116</v>
      </c>
      <c r="C107" s="151">
        <v>0</v>
      </c>
      <c r="D107" s="152">
        <v>0</v>
      </c>
      <c r="E107" s="332"/>
      <c r="F107" s="332"/>
      <c r="G107" s="332"/>
      <c r="H107" s="151">
        <f>C107+E107-F107-G107</f>
        <v>0</v>
      </c>
      <c r="I107" s="152">
        <f>D107+E107-F107-G107</f>
        <v>0</v>
      </c>
      <c r="J107" s="720"/>
      <c r="K107" s="723"/>
      <c r="L107" s="756"/>
    </row>
    <row r="108" spans="1:12" s="18" customFormat="1" ht="15.75" thickBot="1" x14ac:dyDescent="0.3">
      <c r="A108" s="256">
        <v>75</v>
      </c>
      <c r="B108" s="124" t="s">
        <v>118</v>
      </c>
      <c r="C108" s="70">
        <v>0</v>
      </c>
      <c r="D108" s="125">
        <v>0</v>
      </c>
      <c r="E108" s="288"/>
      <c r="F108" s="288"/>
      <c r="G108" s="288"/>
      <c r="H108" s="70">
        <f>SUM(C108+E108-F108-G108)</f>
        <v>0</v>
      </c>
      <c r="I108" s="125">
        <f>SUM(D108+E108-F108-G108)</f>
        <v>0</v>
      </c>
      <c r="J108" s="721"/>
      <c r="K108" s="724"/>
      <c r="L108" s="757"/>
    </row>
    <row r="109" spans="1:12" ht="15.75" customHeight="1" thickBot="1" x14ac:dyDescent="0.3">
      <c r="A109" s="728" t="s">
        <v>28</v>
      </c>
      <c r="B109" s="729"/>
      <c r="C109" s="729"/>
      <c r="D109" s="729"/>
      <c r="E109" s="729"/>
      <c r="F109" s="729"/>
      <c r="G109" s="729"/>
      <c r="H109" s="729"/>
      <c r="I109" s="729"/>
      <c r="J109" s="729"/>
      <c r="K109" s="729"/>
      <c r="L109" s="730"/>
    </row>
    <row r="110" spans="1:12" ht="15.75" customHeight="1" x14ac:dyDescent="0.25">
      <c r="A110" s="231">
        <v>76</v>
      </c>
      <c r="B110" s="227" t="s">
        <v>4</v>
      </c>
      <c r="C110" s="8">
        <v>24</v>
      </c>
      <c r="D110" s="286">
        <v>24</v>
      </c>
      <c r="E110" s="232"/>
      <c r="F110" s="232"/>
      <c r="G110" s="257"/>
      <c r="H110" s="229">
        <f>C110+E110-F110</f>
        <v>24</v>
      </c>
      <c r="I110" s="258">
        <f>D110+E110-F110</f>
        <v>24</v>
      </c>
      <c r="J110" s="719">
        <f>K110</f>
        <v>24</v>
      </c>
      <c r="K110" s="722">
        <f>I110+I111</f>
        <v>24</v>
      </c>
      <c r="L110" s="735">
        <v>0</v>
      </c>
    </row>
    <row r="111" spans="1:12" x14ac:dyDescent="0.25">
      <c r="A111" s="27">
        <v>77</v>
      </c>
      <c r="B111" s="325" t="s">
        <v>5</v>
      </c>
      <c r="C111" s="100">
        <v>25</v>
      </c>
      <c r="D111" s="285">
        <v>25</v>
      </c>
      <c r="E111" s="289"/>
      <c r="F111" s="289">
        <v>1</v>
      </c>
      <c r="G111" s="289">
        <v>24</v>
      </c>
      <c r="H111" s="12">
        <f>C111+E111-F111-G111</f>
        <v>0</v>
      </c>
      <c r="I111" s="139">
        <v>0</v>
      </c>
      <c r="J111" s="720"/>
      <c r="K111" s="723"/>
      <c r="L111" s="736"/>
    </row>
    <row r="112" spans="1:12" ht="15.75" thickBot="1" x14ac:dyDescent="0.3">
      <c r="A112" s="748" t="s">
        <v>119</v>
      </c>
      <c r="B112" s="749"/>
      <c r="C112" s="749"/>
      <c r="D112" s="749"/>
      <c r="E112" s="749"/>
      <c r="F112" s="749"/>
      <c r="G112" s="749"/>
      <c r="H112" s="749"/>
      <c r="I112" s="749"/>
      <c r="J112" s="749"/>
      <c r="K112" s="749"/>
      <c r="L112" s="750"/>
    </row>
    <row r="113" spans="1:14" x14ac:dyDescent="0.25">
      <c r="A113" s="17">
        <v>78</v>
      </c>
      <c r="B113" s="323" t="s">
        <v>120</v>
      </c>
      <c r="C113" s="336">
        <v>16</v>
      </c>
      <c r="D113" s="337">
        <v>16</v>
      </c>
      <c r="E113" s="338"/>
      <c r="F113" s="338">
        <v>1</v>
      </c>
      <c r="G113" s="338"/>
      <c r="H113" s="339">
        <f>C113+E113-F113-G113</f>
        <v>15</v>
      </c>
      <c r="I113" s="340">
        <f>D113+E113-F113-G113</f>
        <v>15</v>
      </c>
      <c r="J113" s="719">
        <f>L113</f>
        <v>29</v>
      </c>
      <c r="K113" s="719">
        <v>0</v>
      </c>
      <c r="L113" s="751">
        <f>I113+I114</f>
        <v>29</v>
      </c>
    </row>
    <row r="114" spans="1:14" ht="15.75" thickBot="1" x14ac:dyDescent="0.3">
      <c r="A114" s="21">
        <v>79</v>
      </c>
      <c r="B114" s="341" t="s">
        <v>15</v>
      </c>
      <c r="C114" s="342">
        <v>14</v>
      </c>
      <c r="D114" s="343">
        <v>14</v>
      </c>
      <c r="E114" s="344"/>
      <c r="F114" s="344"/>
      <c r="G114" s="345"/>
      <c r="H114" s="346">
        <f>D114+E114-F114-G114</f>
        <v>14</v>
      </c>
      <c r="I114" s="347">
        <f>C114+E114-F114-G114</f>
        <v>14</v>
      </c>
      <c r="J114" s="721"/>
      <c r="K114" s="721"/>
      <c r="L114" s="752"/>
    </row>
    <row r="115" spans="1:14" ht="15.75" customHeight="1" thickBot="1" x14ac:dyDescent="0.3">
      <c r="A115" s="741" t="s">
        <v>65</v>
      </c>
      <c r="B115" s="742"/>
      <c r="C115" s="742"/>
      <c r="D115" s="742"/>
      <c r="E115" s="742"/>
      <c r="F115" s="742"/>
      <c r="G115" s="742"/>
      <c r="H115" s="742"/>
      <c r="I115" s="742"/>
      <c r="J115" s="742"/>
      <c r="K115" s="742"/>
      <c r="L115" s="743"/>
    </row>
    <row r="116" spans="1:14" ht="14.25" customHeight="1" thickBot="1" x14ac:dyDescent="0.3">
      <c r="A116" s="293">
        <v>80</v>
      </c>
      <c r="B116" s="90">
        <v>39</v>
      </c>
      <c r="C116" s="9">
        <v>24</v>
      </c>
      <c r="D116" s="275">
        <v>24</v>
      </c>
      <c r="E116" s="434"/>
      <c r="F116" s="434"/>
      <c r="G116" s="149"/>
      <c r="H116" s="10">
        <f>C116+E116-F116-G116</f>
        <v>24</v>
      </c>
      <c r="I116" s="396">
        <v>25</v>
      </c>
      <c r="J116" s="720">
        <f>H116+H117</f>
        <v>24</v>
      </c>
      <c r="K116" s="723">
        <f>H116+H117</f>
        <v>24</v>
      </c>
      <c r="L116" s="736">
        <v>0</v>
      </c>
      <c r="M116" s="427">
        <f>I116+I117</f>
        <v>25</v>
      </c>
    </row>
    <row r="117" spans="1:14" ht="15.75" thickBot="1" x14ac:dyDescent="0.3">
      <c r="A117" s="3">
        <v>81</v>
      </c>
      <c r="B117" s="93">
        <v>49</v>
      </c>
      <c r="C117" s="114">
        <v>20</v>
      </c>
      <c r="D117" s="282">
        <v>20</v>
      </c>
      <c r="E117" s="16"/>
      <c r="F117" s="16">
        <v>2</v>
      </c>
      <c r="G117" s="16">
        <v>18</v>
      </c>
      <c r="H117" s="10">
        <f>C117+E117-F117-G117</f>
        <v>0</v>
      </c>
      <c r="I117" s="141">
        <v>0</v>
      </c>
      <c r="J117" s="720"/>
      <c r="K117" s="723"/>
      <c r="L117" s="736"/>
      <c r="M117">
        <v>1</v>
      </c>
    </row>
    <row r="118" spans="1:14" ht="16.5" customHeight="1" thickBot="1" x14ac:dyDescent="0.3">
      <c r="A118" s="744" t="s">
        <v>36</v>
      </c>
      <c r="B118" s="745"/>
      <c r="C118" s="745"/>
      <c r="D118" s="745"/>
      <c r="E118" s="745"/>
      <c r="F118" s="745"/>
      <c r="G118" s="745"/>
      <c r="H118" s="745"/>
      <c r="I118" s="745"/>
      <c r="J118" s="745"/>
      <c r="K118" s="745"/>
      <c r="L118" s="746"/>
    </row>
    <row r="119" spans="1:14" ht="15.75" customHeight="1" thickBot="1" x14ac:dyDescent="0.3">
      <c r="A119" s="446">
        <v>82</v>
      </c>
      <c r="B119" s="117">
        <v>37</v>
      </c>
      <c r="C119" s="110">
        <v>25</v>
      </c>
      <c r="D119" s="208">
        <v>25</v>
      </c>
      <c r="E119" s="265"/>
      <c r="F119" s="334"/>
      <c r="G119" s="334"/>
      <c r="H119" s="9">
        <v>25</v>
      </c>
      <c r="I119" s="148">
        <v>25</v>
      </c>
      <c r="J119" s="720">
        <f>K119</f>
        <v>47</v>
      </c>
      <c r="K119" s="723">
        <f>H119+H120+H121</f>
        <v>47</v>
      </c>
      <c r="L119" s="747">
        <v>0</v>
      </c>
      <c r="M119" s="371">
        <f>SUM(I119:I121)</f>
        <v>49</v>
      </c>
    </row>
    <row r="120" spans="1:14" ht="15.75" customHeight="1" x14ac:dyDescent="0.25">
      <c r="A120" s="446">
        <v>83</v>
      </c>
      <c r="B120" s="117">
        <v>38</v>
      </c>
      <c r="C120" s="110">
        <v>23</v>
      </c>
      <c r="D120" s="207">
        <v>24</v>
      </c>
      <c r="E120" s="434"/>
      <c r="F120" s="334">
        <v>1</v>
      </c>
      <c r="G120" s="334"/>
      <c r="H120" s="9">
        <v>22</v>
      </c>
      <c r="I120" s="390">
        <v>24</v>
      </c>
      <c r="J120" s="720"/>
      <c r="K120" s="723"/>
      <c r="L120" s="747"/>
      <c r="M120" s="169">
        <v>2</v>
      </c>
    </row>
    <row r="121" spans="1:14" ht="15.75" thickBot="1" x14ac:dyDescent="0.3">
      <c r="A121" s="3">
        <v>84</v>
      </c>
      <c r="B121" s="93">
        <v>48</v>
      </c>
      <c r="C121" s="110">
        <v>20</v>
      </c>
      <c r="D121" s="208">
        <v>20</v>
      </c>
      <c r="E121" s="16"/>
      <c r="F121" s="16">
        <v>1</v>
      </c>
      <c r="G121" s="16">
        <v>19</v>
      </c>
      <c r="H121" s="10">
        <f>C121+E121-F121-G121</f>
        <v>0</v>
      </c>
      <c r="I121" s="141">
        <v>0</v>
      </c>
      <c r="J121" s="720"/>
      <c r="K121" s="723"/>
      <c r="L121" s="747"/>
      <c r="M121" s="391"/>
    </row>
    <row r="122" spans="1:14" ht="15.75" customHeight="1" thickBot="1" x14ac:dyDescent="0.3">
      <c r="A122" s="733" t="s">
        <v>37</v>
      </c>
      <c r="B122" s="734"/>
      <c r="C122" s="734"/>
      <c r="D122" s="734"/>
      <c r="E122" s="734"/>
      <c r="F122" s="734"/>
      <c r="G122" s="734"/>
      <c r="H122" s="734"/>
      <c r="I122" s="734"/>
      <c r="J122" s="734"/>
      <c r="K122" s="734"/>
      <c r="L122" s="730"/>
    </row>
    <row r="123" spans="1:14" ht="13.5" customHeight="1" x14ac:dyDescent="0.25">
      <c r="A123" s="231">
        <v>85</v>
      </c>
      <c r="B123" s="92">
        <v>30</v>
      </c>
      <c r="C123" s="109">
        <v>24</v>
      </c>
      <c r="D123" s="295">
        <v>24</v>
      </c>
      <c r="E123" s="234"/>
      <c r="F123" s="234"/>
      <c r="G123" s="234"/>
      <c r="H123" s="8">
        <v>24</v>
      </c>
      <c r="I123" s="66">
        <f>D123+E123-F123</f>
        <v>24</v>
      </c>
      <c r="J123" s="719">
        <f>SUM(H123:H124)</f>
        <v>24</v>
      </c>
      <c r="K123" s="722">
        <f>J123</f>
        <v>24</v>
      </c>
      <c r="L123" s="735">
        <v>0</v>
      </c>
      <c r="N123" s="194"/>
    </row>
    <row r="124" spans="1:14" ht="15.75" thickBot="1" x14ac:dyDescent="0.3">
      <c r="A124" s="293">
        <v>86</v>
      </c>
      <c r="B124" s="90">
        <v>40</v>
      </c>
      <c r="C124" s="110">
        <v>21</v>
      </c>
      <c r="D124" s="209">
        <v>21</v>
      </c>
      <c r="E124" s="13"/>
      <c r="F124" s="13"/>
      <c r="G124" s="13">
        <v>21</v>
      </c>
      <c r="H124" s="9">
        <v>0</v>
      </c>
      <c r="I124" s="68">
        <v>0</v>
      </c>
      <c r="J124" s="720"/>
      <c r="K124" s="723"/>
      <c r="L124" s="736"/>
      <c r="N124" s="194"/>
    </row>
    <row r="125" spans="1:14" ht="15.75" customHeight="1" thickBot="1" x14ac:dyDescent="0.3">
      <c r="A125" s="737" t="s">
        <v>38</v>
      </c>
      <c r="B125" s="738"/>
      <c r="C125" s="738"/>
      <c r="D125" s="738"/>
      <c r="E125" s="738"/>
      <c r="F125" s="738"/>
      <c r="G125" s="738"/>
      <c r="H125" s="738"/>
      <c r="I125" s="738"/>
      <c r="J125" s="738"/>
      <c r="K125" s="738"/>
      <c r="L125" s="739"/>
    </row>
    <row r="126" spans="1:14" ht="15.75" customHeight="1" x14ac:dyDescent="0.25">
      <c r="A126" s="17">
        <v>87</v>
      </c>
      <c r="B126" s="92">
        <v>11</v>
      </c>
      <c r="C126" s="8">
        <v>24</v>
      </c>
      <c r="D126" s="142">
        <v>24</v>
      </c>
      <c r="E126" s="234">
        <v>2</v>
      </c>
      <c r="F126" s="234">
        <v>1</v>
      </c>
      <c r="G126" s="234"/>
      <c r="H126" s="8">
        <f>C126+E126-F126-G126</f>
        <v>25</v>
      </c>
      <c r="I126" s="142">
        <v>25</v>
      </c>
      <c r="J126" s="719">
        <f>H126+H127+H128+H129+H130+H131+H132+H133</f>
        <v>139</v>
      </c>
      <c r="K126" s="722">
        <f>H126+H127+H128+H129+H130+H131+H132+H133</f>
        <v>139</v>
      </c>
      <c r="L126" s="725">
        <v>0</v>
      </c>
    </row>
    <row r="127" spans="1:14" ht="15.75" customHeight="1" x14ac:dyDescent="0.25">
      <c r="A127" s="293">
        <v>88</v>
      </c>
      <c r="B127" s="90">
        <v>16</v>
      </c>
      <c r="C127" s="9">
        <v>25</v>
      </c>
      <c r="D127" s="148">
        <v>25</v>
      </c>
      <c r="E127" s="434"/>
      <c r="F127" s="434"/>
      <c r="G127" s="434"/>
      <c r="H127" s="9">
        <f>C127+E127-F127-G127</f>
        <v>25</v>
      </c>
      <c r="I127" s="148">
        <v>25</v>
      </c>
      <c r="J127" s="720"/>
      <c r="K127" s="723"/>
      <c r="L127" s="726"/>
    </row>
    <row r="128" spans="1:14" ht="15.75" customHeight="1" x14ac:dyDescent="0.25">
      <c r="A128" s="293">
        <v>89</v>
      </c>
      <c r="B128" s="90">
        <v>21</v>
      </c>
      <c r="C128" s="9">
        <v>25</v>
      </c>
      <c r="D128" s="68">
        <v>25</v>
      </c>
      <c r="E128" s="434"/>
      <c r="F128" s="13">
        <v>1</v>
      </c>
      <c r="G128" s="434"/>
      <c r="H128" s="9">
        <f>C128+E128-F128-G128</f>
        <v>24</v>
      </c>
      <c r="I128" s="68">
        <v>24</v>
      </c>
      <c r="J128" s="720"/>
      <c r="K128" s="723"/>
      <c r="L128" s="726"/>
    </row>
    <row r="129" spans="1:15" ht="15.75" customHeight="1" x14ac:dyDescent="0.25">
      <c r="A129" s="293">
        <v>90</v>
      </c>
      <c r="B129" s="90">
        <v>26</v>
      </c>
      <c r="C129" s="9">
        <v>24</v>
      </c>
      <c r="D129" s="296">
        <v>24</v>
      </c>
      <c r="E129" s="434"/>
      <c r="F129" s="13">
        <v>2</v>
      </c>
      <c r="G129" s="434"/>
      <c r="H129" s="9">
        <f>C129+E129-F129</f>
        <v>22</v>
      </c>
      <c r="I129" s="68">
        <v>22</v>
      </c>
      <c r="J129" s="720"/>
      <c r="K129" s="723"/>
      <c r="L129" s="740"/>
    </row>
    <row r="130" spans="1:15" ht="17.25" customHeight="1" x14ac:dyDescent="0.25">
      <c r="A130" s="103">
        <v>91</v>
      </c>
      <c r="B130" s="90">
        <v>31</v>
      </c>
      <c r="C130" s="97">
        <v>20</v>
      </c>
      <c r="D130" s="209">
        <v>20</v>
      </c>
      <c r="E130" s="434"/>
      <c r="F130" s="13"/>
      <c r="G130" s="434"/>
      <c r="H130" s="9">
        <f>C130+E130-F130</f>
        <v>20</v>
      </c>
      <c r="I130" s="68">
        <f>D130+E130-F130</f>
        <v>20</v>
      </c>
      <c r="J130" s="720"/>
      <c r="K130" s="723"/>
      <c r="L130" s="726"/>
      <c r="O130" s="78"/>
    </row>
    <row r="131" spans="1:15" x14ac:dyDescent="0.25">
      <c r="A131" s="293">
        <v>92</v>
      </c>
      <c r="B131" s="90">
        <v>36</v>
      </c>
      <c r="C131" s="97">
        <v>23</v>
      </c>
      <c r="D131" s="209">
        <v>23</v>
      </c>
      <c r="E131" s="434"/>
      <c r="F131" s="13"/>
      <c r="G131" s="434"/>
      <c r="H131" s="9">
        <v>23</v>
      </c>
      <c r="I131" s="68">
        <v>23</v>
      </c>
      <c r="J131" s="720"/>
      <c r="K131" s="723"/>
      <c r="L131" s="726"/>
    </row>
    <row r="132" spans="1:15" x14ac:dyDescent="0.25">
      <c r="A132" s="104">
        <v>93</v>
      </c>
      <c r="B132" s="93">
        <v>41</v>
      </c>
      <c r="C132" s="116">
        <v>13</v>
      </c>
      <c r="D132" s="266">
        <v>13</v>
      </c>
      <c r="E132" s="335"/>
      <c r="F132" s="335"/>
      <c r="G132" s="335">
        <v>13</v>
      </c>
      <c r="H132" s="10">
        <v>0</v>
      </c>
      <c r="I132" s="67">
        <v>0</v>
      </c>
      <c r="J132" s="720"/>
      <c r="K132" s="723"/>
      <c r="L132" s="726"/>
    </row>
    <row r="133" spans="1:15" ht="15.75" thickBot="1" x14ac:dyDescent="0.3">
      <c r="A133" s="386">
        <v>94</v>
      </c>
      <c r="B133" s="301">
        <v>46</v>
      </c>
      <c r="C133" s="98">
        <v>13</v>
      </c>
      <c r="D133" s="235">
        <v>13</v>
      </c>
      <c r="E133" s="439"/>
      <c r="F133" s="439"/>
      <c r="G133" s="439">
        <v>13</v>
      </c>
      <c r="H133" s="11">
        <v>0</v>
      </c>
      <c r="I133" s="71">
        <v>0</v>
      </c>
      <c r="J133" s="721"/>
      <c r="K133" s="724"/>
      <c r="L133" s="727"/>
    </row>
    <row r="134" spans="1:15" ht="15.75" customHeight="1" thickBot="1" x14ac:dyDescent="0.3">
      <c r="A134" s="728" t="s">
        <v>95</v>
      </c>
      <c r="B134" s="729"/>
      <c r="C134" s="729"/>
      <c r="D134" s="729"/>
      <c r="E134" s="729"/>
      <c r="F134" s="729"/>
      <c r="G134" s="729"/>
      <c r="H134" s="729"/>
      <c r="I134" s="729"/>
      <c r="J134" s="729"/>
      <c r="K134" s="729"/>
      <c r="L134" s="730"/>
    </row>
    <row r="135" spans="1:15" s="79" customFormat="1" ht="15.75" customHeight="1" x14ac:dyDescent="0.25">
      <c r="A135" s="731">
        <v>95</v>
      </c>
      <c r="B135" s="358">
        <v>10</v>
      </c>
      <c r="C135" s="229">
        <v>23</v>
      </c>
      <c r="D135" s="230">
        <v>23</v>
      </c>
      <c r="E135" s="232"/>
      <c r="F135" s="232">
        <v>2</v>
      </c>
      <c r="G135" s="232"/>
      <c r="H135" s="229">
        <f>C135+E135-F135-G135</f>
        <v>21</v>
      </c>
      <c r="I135" s="230">
        <f>D135+E135-F135-G135</f>
        <v>21</v>
      </c>
      <c r="J135" s="719">
        <f>K135+L135</f>
        <v>47</v>
      </c>
      <c r="K135" s="722">
        <f>H135+H137</f>
        <v>46</v>
      </c>
      <c r="L135" s="725">
        <f>H136</f>
        <v>1</v>
      </c>
    </row>
    <row r="136" spans="1:15" s="79" customFormat="1" ht="15.75" customHeight="1" x14ac:dyDescent="0.25">
      <c r="A136" s="732"/>
      <c r="B136" s="119">
        <v>10</v>
      </c>
      <c r="C136" s="120">
        <v>1</v>
      </c>
      <c r="D136" s="128">
        <v>1</v>
      </c>
      <c r="E136" s="130"/>
      <c r="F136" s="130"/>
      <c r="G136" s="130"/>
      <c r="H136" s="120">
        <f>C136+E136-F136-G136</f>
        <v>1</v>
      </c>
      <c r="I136" s="128">
        <f>D136+E136-F136-G136</f>
        <v>1</v>
      </c>
      <c r="J136" s="720"/>
      <c r="K136" s="723"/>
      <c r="L136" s="726"/>
    </row>
    <row r="137" spans="1:15" ht="15.75" customHeight="1" thickBot="1" x14ac:dyDescent="0.3">
      <c r="A137" s="312">
        <v>96</v>
      </c>
      <c r="B137" s="326">
        <v>20</v>
      </c>
      <c r="C137" s="327">
        <v>25</v>
      </c>
      <c r="D137" s="328">
        <v>25</v>
      </c>
      <c r="E137" s="329"/>
      <c r="F137" s="329"/>
      <c r="G137" s="329"/>
      <c r="H137" s="327">
        <f>C137+E137-F137</f>
        <v>25</v>
      </c>
      <c r="I137" s="328">
        <f>H137</f>
        <v>25</v>
      </c>
      <c r="J137" s="721"/>
      <c r="K137" s="724"/>
      <c r="L137" s="727"/>
    </row>
    <row r="138" spans="1:15" ht="15.75" customHeight="1" thickBot="1" x14ac:dyDescent="0.3">
      <c r="A138" s="716" t="s">
        <v>90</v>
      </c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8"/>
    </row>
    <row r="139" spans="1:15" ht="15.75" customHeight="1" x14ac:dyDescent="0.25">
      <c r="A139" s="17">
        <v>97</v>
      </c>
      <c r="B139" s="92">
        <v>18</v>
      </c>
      <c r="C139" s="8">
        <v>21</v>
      </c>
      <c r="D139" s="66">
        <v>21</v>
      </c>
      <c r="E139" s="234"/>
      <c r="F139" s="234"/>
      <c r="G139" s="234"/>
      <c r="H139" s="8">
        <f>C139+E139-F139-G139</f>
        <v>21</v>
      </c>
      <c r="I139" s="67">
        <v>21</v>
      </c>
      <c r="J139" s="710">
        <f>K139</f>
        <v>95</v>
      </c>
      <c r="K139" s="710">
        <f>H139+H140+H141+H142</f>
        <v>95</v>
      </c>
      <c r="L139" s="713">
        <v>0</v>
      </c>
      <c r="N139" s="394"/>
    </row>
    <row r="140" spans="1:15" ht="15.75" customHeight="1" x14ac:dyDescent="0.25">
      <c r="A140" s="293">
        <v>98</v>
      </c>
      <c r="B140" s="90">
        <v>19</v>
      </c>
      <c r="C140" s="9">
        <v>25</v>
      </c>
      <c r="D140" s="68">
        <v>25</v>
      </c>
      <c r="E140" s="434"/>
      <c r="F140" s="434"/>
      <c r="G140" s="434"/>
      <c r="H140" s="9">
        <f>C140+E140-F140-G140</f>
        <v>25</v>
      </c>
      <c r="I140" s="68">
        <f>D140+E140-F140-G140</f>
        <v>25</v>
      </c>
      <c r="J140" s="711"/>
      <c r="K140" s="711"/>
      <c r="L140" s="714"/>
    </row>
    <row r="141" spans="1:15" x14ac:dyDescent="0.25">
      <c r="A141" s="293">
        <v>99</v>
      </c>
      <c r="B141" s="90">
        <v>28</v>
      </c>
      <c r="C141" s="9">
        <v>24</v>
      </c>
      <c r="D141" s="68">
        <v>24</v>
      </c>
      <c r="E141" s="434">
        <v>1</v>
      </c>
      <c r="F141" s="434"/>
      <c r="G141" s="434"/>
      <c r="H141" s="9">
        <f>C141+E141-F141-G141</f>
        <v>25</v>
      </c>
      <c r="I141" s="68">
        <f>D141+E141-F141</f>
        <v>25</v>
      </c>
      <c r="J141" s="711"/>
      <c r="K141" s="711"/>
      <c r="L141" s="714"/>
    </row>
    <row r="142" spans="1:15" ht="15.75" thickBot="1" x14ac:dyDescent="0.3">
      <c r="A142" s="21">
        <v>100</v>
      </c>
      <c r="B142" s="91">
        <v>29</v>
      </c>
      <c r="C142" s="39">
        <v>24</v>
      </c>
      <c r="D142" s="236">
        <v>24</v>
      </c>
      <c r="E142" s="292"/>
      <c r="F142" s="292"/>
      <c r="G142" s="292"/>
      <c r="H142" s="39">
        <v>24</v>
      </c>
      <c r="I142" s="236">
        <v>24</v>
      </c>
      <c r="J142" s="712"/>
      <c r="K142" s="712"/>
      <c r="L142" s="715"/>
    </row>
    <row r="143" spans="1:15" ht="15.75" customHeight="1" thickBot="1" x14ac:dyDescent="0.3">
      <c r="A143" s="716" t="s">
        <v>30</v>
      </c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8"/>
    </row>
    <row r="144" spans="1:15" ht="15.75" customHeight="1" thickBot="1" x14ac:dyDescent="0.3">
      <c r="A144" s="17">
        <v>101</v>
      </c>
      <c r="B144" s="92">
        <v>211</v>
      </c>
      <c r="C144" s="8">
        <v>26</v>
      </c>
      <c r="D144" s="66">
        <v>26</v>
      </c>
      <c r="E144" s="234"/>
      <c r="F144" s="234"/>
      <c r="G144" s="234"/>
      <c r="H144" s="8">
        <f>C144+E144-F144-G144</f>
        <v>26</v>
      </c>
      <c r="I144" s="66">
        <f>D144+E144-F144-G144</f>
        <v>26</v>
      </c>
      <c r="J144" s="719">
        <f>SUM(H144:H147)</f>
        <v>70</v>
      </c>
      <c r="K144" s="722">
        <f>J144</f>
        <v>70</v>
      </c>
      <c r="L144" s="725">
        <v>0</v>
      </c>
      <c r="M144" s="371"/>
    </row>
    <row r="145" spans="1:16" x14ac:dyDescent="0.25">
      <c r="A145" s="293">
        <v>102</v>
      </c>
      <c r="B145" s="90">
        <v>221</v>
      </c>
      <c r="C145" s="110">
        <v>25</v>
      </c>
      <c r="D145" s="274">
        <v>25</v>
      </c>
      <c r="E145" s="13"/>
      <c r="F145" s="13"/>
      <c r="G145" s="121"/>
      <c r="H145" s="9">
        <f>SUM(C145+E145-F145-G145)</f>
        <v>25</v>
      </c>
      <c r="I145" s="68">
        <f>SUM(D145+E145-F145)</f>
        <v>25</v>
      </c>
      <c r="J145" s="720"/>
      <c r="K145" s="723"/>
      <c r="L145" s="726"/>
    </row>
    <row r="146" spans="1:16" x14ac:dyDescent="0.25">
      <c r="A146" s="27">
        <v>103</v>
      </c>
      <c r="B146" s="90">
        <v>231</v>
      </c>
      <c r="C146" s="110">
        <v>19</v>
      </c>
      <c r="D146" s="426">
        <v>19</v>
      </c>
      <c r="E146" s="13"/>
      <c r="F146" s="13"/>
      <c r="G146" s="23"/>
      <c r="H146" s="9">
        <f>SUM(C146+E146-F146-G146)</f>
        <v>19</v>
      </c>
      <c r="I146" s="67">
        <v>19</v>
      </c>
      <c r="J146" s="720"/>
      <c r="K146" s="723"/>
      <c r="L146" s="726"/>
    </row>
    <row r="147" spans="1:16" ht="16.5" customHeight="1" thickBot="1" x14ac:dyDescent="0.3">
      <c r="A147" s="4">
        <v>104</v>
      </c>
      <c r="B147" s="91">
        <v>241</v>
      </c>
      <c r="C147" s="111">
        <v>22</v>
      </c>
      <c r="D147" s="233">
        <v>22</v>
      </c>
      <c r="E147" s="14"/>
      <c r="F147" s="14"/>
      <c r="G147" s="14">
        <v>22</v>
      </c>
      <c r="H147" s="11">
        <v>0</v>
      </c>
      <c r="I147" s="236">
        <v>0</v>
      </c>
      <c r="J147" s="721"/>
      <c r="K147" s="724"/>
      <c r="L147" s="727"/>
    </row>
    <row r="148" spans="1:16" ht="15.75" customHeight="1" thickBot="1" x14ac:dyDescent="0.3">
      <c r="A148" s="700" t="s">
        <v>13</v>
      </c>
      <c r="B148" s="701"/>
      <c r="C148" s="330">
        <f t="shared" ref="C148:J148" si="3">SUM(C17:C147)</f>
        <v>2193</v>
      </c>
      <c r="D148" s="369">
        <f t="shared" si="3"/>
        <v>2203</v>
      </c>
      <c r="E148" s="330">
        <f t="shared" si="3"/>
        <v>6</v>
      </c>
      <c r="F148" s="330">
        <f t="shared" si="3"/>
        <v>36</v>
      </c>
      <c r="G148" s="330">
        <f t="shared" si="3"/>
        <v>510</v>
      </c>
      <c r="H148" s="330">
        <f t="shared" si="3"/>
        <v>1653</v>
      </c>
      <c r="I148" s="330">
        <f>SUM(I17:I147)</f>
        <v>1666</v>
      </c>
      <c r="J148" s="330">
        <f t="shared" si="3"/>
        <v>1653</v>
      </c>
      <c r="K148" s="330">
        <f>SUM(K17:K147)+M142+M129+M124+M91+M78+M45+M19</f>
        <v>1454</v>
      </c>
      <c r="L148" s="330">
        <f>SUM(L17:L147)</f>
        <v>199</v>
      </c>
      <c r="M148" s="101" t="s">
        <v>135</v>
      </c>
    </row>
    <row r="149" spans="1:16" ht="15.75" thickBot="1" x14ac:dyDescent="0.3">
      <c r="A149" s="34"/>
      <c r="B149" s="7"/>
      <c r="C149" s="7"/>
      <c r="D149" s="7"/>
      <c r="E149" s="36"/>
      <c r="F149" s="36"/>
      <c r="G149" s="36"/>
      <c r="H149" s="32"/>
      <c r="I149" s="56"/>
      <c r="J149" s="7"/>
      <c r="K149" s="702"/>
      <c r="L149" s="703"/>
      <c r="M149" s="190"/>
    </row>
    <row r="150" spans="1:16" ht="19.5" customHeight="1" thickBot="1" x14ac:dyDescent="0.3">
      <c r="A150" s="5"/>
      <c r="B150" s="6"/>
      <c r="C150" s="6"/>
      <c r="D150" s="6"/>
      <c r="E150" s="37"/>
      <c r="F150" s="37"/>
      <c r="G150" s="37"/>
      <c r="H150" s="704" t="s">
        <v>2</v>
      </c>
      <c r="I150" s="705"/>
      <c r="J150" s="40" t="s">
        <v>16</v>
      </c>
      <c r="K150" s="72" t="s">
        <v>39</v>
      </c>
      <c r="L150" s="42" t="s">
        <v>12</v>
      </c>
    </row>
    <row r="151" spans="1:16" ht="21" customHeight="1" x14ac:dyDescent="0.25">
      <c r="A151" s="447">
        <v>95</v>
      </c>
      <c r="B151" s="211" t="s">
        <v>40</v>
      </c>
      <c r="C151" s="431">
        <f>SUM(C148)</f>
        <v>2193</v>
      </c>
      <c r="D151" s="402">
        <f>SUM(D148)</f>
        <v>2203</v>
      </c>
      <c r="E151" s="431">
        <f>E148+E14</f>
        <v>7</v>
      </c>
      <c r="F151" s="431">
        <f>F148+F14</f>
        <v>37</v>
      </c>
      <c r="G151" s="262">
        <f>G148+G14</f>
        <v>555</v>
      </c>
      <c r="H151" s="429">
        <f>SUM(H148)</f>
        <v>1653</v>
      </c>
      <c r="I151" s="212">
        <f>I148</f>
        <v>1666</v>
      </c>
      <c r="J151" s="429">
        <f>J14</f>
        <v>35</v>
      </c>
      <c r="K151" s="431">
        <f>K148</f>
        <v>1454</v>
      </c>
      <c r="L151" s="262">
        <f>L148</f>
        <v>199</v>
      </c>
      <c r="M151" s="122">
        <f>I151+I152</f>
        <v>1701</v>
      </c>
      <c r="N151" s="122" t="s">
        <v>128</v>
      </c>
      <c r="O151" s="122"/>
      <c r="P151" s="122"/>
    </row>
    <row r="152" spans="1:16" ht="21" customHeight="1" x14ac:dyDescent="0.25">
      <c r="A152" s="130"/>
      <c r="B152" s="213" t="s">
        <v>91</v>
      </c>
      <c r="C152" s="130">
        <v>80</v>
      </c>
      <c r="D152" s="130">
        <v>80</v>
      </c>
      <c r="E152" s="130"/>
      <c r="F152" s="130"/>
      <c r="G152" s="263"/>
      <c r="H152" s="259">
        <v>35</v>
      </c>
      <c r="I152" s="448">
        <f>I14</f>
        <v>35</v>
      </c>
      <c r="J152" s="259"/>
      <c r="K152" s="130">
        <f>I14</f>
        <v>35</v>
      </c>
      <c r="L152" s="260"/>
    </row>
    <row r="153" spans="1:16" ht="15.75" thickBot="1" x14ac:dyDescent="0.3">
      <c r="A153" s="154"/>
      <c r="B153" s="155" t="s">
        <v>41</v>
      </c>
      <c r="C153" s="289">
        <v>72</v>
      </c>
      <c r="D153" s="289">
        <v>72</v>
      </c>
      <c r="E153" s="155"/>
      <c r="F153" s="155"/>
      <c r="G153" s="156">
        <v>17</v>
      </c>
      <c r="H153" s="256">
        <v>53</v>
      </c>
      <c r="I153" s="440">
        <v>53</v>
      </c>
      <c r="J153" s="430"/>
      <c r="K153" s="432">
        <v>53</v>
      </c>
      <c r="L153" s="261">
        <v>0</v>
      </c>
      <c r="P153" t="s">
        <v>101</v>
      </c>
    </row>
    <row r="154" spans="1:16" ht="15.75" thickBot="1" x14ac:dyDescent="0.3">
      <c r="A154" s="706" t="s">
        <v>6</v>
      </c>
      <c r="B154" s="707"/>
      <c r="C154" s="157">
        <f>SUM(C153,C151)+C152</f>
        <v>2345</v>
      </c>
      <c r="D154" s="403">
        <f>D151+D152+D153</f>
        <v>2355</v>
      </c>
      <c r="E154" s="158"/>
      <c r="F154" s="158"/>
      <c r="G154" s="159">
        <f>G151+G153</f>
        <v>572</v>
      </c>
      <c r="H154" s="160">
        <f>SUM(H151,H153)+H152</f>
        <v>1741</v>
      </c>
      <c r="I154" s="161">
        <f>I151+I152+I153</f>
        <v>1754</v>
      </c>
      <c r="J154" s="162">
        <f>J153+J151</f>
        <v>35</v>
      </c>
      <c r="K154" s="163">
        <f>K153+K151+K152</f>
        <v>1542</v>
      </c>
      <c r="L154" s="164">
        <f>L153+L151</f>
        <v>199</v>
      </c>
      <c r="M154" t="s">
        <v>129</v>
      </c>
    </row>
    <row r="155" spans="1:16" s="1" customFormat="1" ht="15.75" thickBot="1" x14ac:dyDescent="0.3">
      <c r="A155" s="449"/>
      <c r="B155" s="449"/>
      <c r="C155" s="449" t="s">
        <v>63</v>
      </c>
      <c r="D155" s="449" t="s">
        <v>99</v>
      </c>
      <c r="E155" s="449" t="s">
        <v>98</v>
      </c>
      <c r="F155" s="449"/>
      <c r="G155" s="449"/>
      <c r="H155" s="35"/>
      <c r="I155" s="57">
        <f>I154+G154</f>
        <v>2326</v>
      </c>
      <c r="J155" s="449"/>
      <c r="K155" s="449"/>
      <c r="L155" s="43"/>
    </row>
    <row r="156" spans="1:16" ht="15.75" thickBot="1" x14ac:dyDescent="0.3">
      <c r="A156" s="131" t="s">
        <v>100</v>
      </c>
      <c r="B156" s="387">
        <f>C156+D156+E156</f>
        <v>28</v>
      </c>
      <c r="C156" s="50">
        <v>18</v>
      </c>
      <c r="D156" s="50">
        <v>7</v>
      </c>
      <c r="E156" s="388">
        <v>3</v>
      </c>
      <c r="J156" s="22"/>
      <c r="K156" s="2"/>
      <c r="L156" s="44"/>
    </row>
    <row r="157" spans="1:16" ht="15.75" thickBot="1" x14ac:dyDescent="0.3">
      <c r="C157" s="693" t="s">
        <v>47</v>
      </c>
      <c r="D157" s="694"/>
      <c r="E157" s="695"/>
      <c r="F157"/>
      <c r="G157" s="706" t="s">
        <v>51</v>
      </c>
      <c r="H157" s="708"/>
      <c r="I157" s="709"/>
      <c r="J157" s="22"/>
    </row>
    <row r="158" spans="1:16" s="1" customFormat="1" x14ac:dyDescent="0.25">
      <c r="A158"/>
      <c r="B158"/>
      <c r="C158" s="65">
        <f>C160+E160+D160</f>
        <v>242</v>
      </c>
      <c r="D158" s="59"/>
      <c r="E158" s="59"/>
      <c r="F158"/>
      <c r="G158" s="376"/>
      <c r="H158" s="380" t="s">
        <v>45</v>
      </c>
      <c r="I158" s="382"/>
      <c r="J158" s="22"/>
      <c r="L158" s="41"/>
    </row>
    <row r="159" spans="1:16" x14ac:dyDescent="0.25">
      <c r="C159" s="691" t="s">
        <v>126</v>
      </c>
      <c r="D159" s="692"/>
      <c r="E159" s="193" t="s">
        <v>45</v>
      </c>
      <c r="F159"/>
      <c r="G159" s="377" t="s">
        <v>46</v>
      </c>
      <c r="H159" s="381"/>
      <c r="I159" s="383" t="s">
        <v>48</v>
      </c>
      <c r="J159" s="22"/>
      <c r="K159" s="190"/>
    </row>
    <row r="160" spans="1:16" x14ac:dyDescent="0.25">
      <c r="B160" s="190" t="s">
        <v>54</v>
      </c>
      <c r="C160" s="60"/>
      <c r="D160" s="61">
        <f>J7+J10+J12</f>
        <v>35</v>
      </c>
      <c r="E160" s="61">
        <f>J52+J67</f>
        <v>207</v>
      </c>
      <c r="F160"/>
      <c r="G160" s="378">
        <f>J144+J75+J139+K135+J126+J123+J119+J116+J88+K83</f>
        <v>613</v>
      </c>
      <c r="H160" s="384">
        <f>G160+I160</f>
        <v>614</v>
      </c>
      <c r="I160" s="384">
        <f>L135+L83</f>
        <v>1</v>
      </c>
      <c r="J160" s="22"/>
      <c r="K160" s="190"/>
    </row>
    <row r="161" spans="1:15" ht="15.75" thickBot="1" x14ac:dyDescent="0.3">
      <c r="B161" s="80"/>
      <c r="C161" s="73" t="e">
        <f>#REF!+M10</f>
        <v>#REF!</v>
      </c>
      <c r="D161" s="62"/>
      <c r="E161" s="62"/>
      <c r="F161" s="267" t="s">
        <v>55</v>
      </c>
      <c r="G161" s="379">
        <f>M144+M75+J63+J139+K135+J126+J123+M119+J116+J88+M83</f>
        <v>553</v>
      </c>
      <c r="H161" s="389">
        <f>G161+I160</f>
        <v>554</v>
      </c>
      <c r="I161" s="385"/>
      <c r="J161" s="22"/>
    </row>
    <row r="162" spans="1:15" ht="15.75" thickBot="1" x14ac:dyDescent="0.3"/>
    <row r="163" spans="1:15" ht="15.75" thickBot="1" x14ac:dyDescent="0.3">
      <c r="C163" s="693" t="s">
        <v>56</v>
      </c>
      <c r="D163" s="694"/>
      <c r="E163" s="695"/>
      <c r="G163" s="696" t="s">
        <v>50</v>
      </c>
      <c r="H163" s="697"/>
      <c r="I163" s="698"/>
    </row>
    <row r="164" spans="1:15" x14ac:dyDescent="0.25">
      <c r="C164" s="685">
        <f>C166+E166</f>
        <v>264</v>
      </c>
      <c r="D164" s="686"/>
      <c r="E164" s="687"/>
      <c r="F164" s="63"/>
      <c r="G164" s="176"/>
      <c r="H164" s="177">
        <f>G166+I166</f>
        <v>388</v>
      </c>
      <c r="I164" s="178"/>
      <c r="J164" s="80"/>
    </row>
    <row r="165" spans="1:15" s="1" customFormat="1" x14ac:dyDescent="0.25">
      <c r="A165"/>
      <c r="B165"/>
      <c r="C165" s="192" t="s">
        <v>46</v>
      </c>
      <c r="D165" s="192"/>
      <c r="E165" s="193" t="s">
        <v>48</v>
      </c>
      <c r="G165" s="192" t="s">
        <v>46</v>
      </c>
      <c r="H165" s="181"/>
      <c r="I165" s="64" t="s">
        <v>48</v>
      </c>
      <c r="J165" s="2"/>
      <c r="L165" s="41"/>
      <c r="M165"/>
      <c r="N165"/>
      <c r="O165"/>
    </row>
    <row r="166" spans="1:15" s="1" customFormat="1" ht="15.75" thickBot="1" x14ac:dyDescent="0.3">
      <c r="A166"/>
      <c r="B166" s="268"/>
      <c r="C166" s="372">
        <f>K95+K90+J110</f>
        <v>136</v>
      </c>
      <c r="D166" s="48"/>
      <c r="E166" s="49">
        <f>L95+L90+L113</f>
        <v>128</v>
      </c>
      <c r="F166" s="269" t="s">
        <v>54</v>
      </c>
      <c r="G166" s="294">
        <f>J17+J22+K27+J61+J64</f>
        <v>348</v>
      </c>
      <c r="H166" s="175"/>
      <c r="I166" s="179">
        <f>L27</f>
        <v>40</v>
      </c>
      <c r="L166" s="41"/>
      <c r="M166"/>
      <c r="N166"/>
      <c r="O166"/>
    </row>
    <row r="167" spans="1:15" s="1" customFormat="1" ht="15.75" thickBot="1" x14ac:dyDescent="0.3">
      <c r="A167"/>
      <c r="B167" s="269"/>
      <c r="C167" s="82"/>
      <c r="D167" s="82"/>
      <c r="E167" s="83"/>
      <c r="F167" s="267" t="s">
        <v>55</v>
      </c>
      <c r="G167" s="294">
        <f>J17+J22+K27+M61+J64</f>
        <v>349</v>
      </c>
      <c r="H167" s="397">
        <f>G167+I166</f>
        <v>389</v>
      </c>
      <c r="I167" s="180"/>
      <c r="L167" s="41"/>
      <c r="M167"/>
      <c r="N167"/>
      <c r="O167"/>
    </row>
    <row r="168" spans="1:15" s="1" customFormat="1" ht="15.75" thickBot="1" x14ac:dyDescent="0.3">
      <c r="A168"/>
      <c r="B168"/>
      <c r="C168" s="82"/>
      <c r="D168" s="82"/>
      <c r="E168" s="83"/>
      <c r="F168" s="81"/>
      <c r="G168" s="398"/>
      <c r="H168" s="399"/>
      <c r="I168" s="400"/>
      <c r="L168" s="41"/>
      <c r="M168"/>
      <c r="N168"/>
      <c r="O168"/>
    </row>
    <row r="169" spans="1:15" s="1" customFormat="1" ht="15.75" thickBot="1" x14ac:dyDescent="0.3">
      <c r="A169"/>
      <c r="B169"/>
      <c r="C169"/>
      <c r="D169"/>
      <c r="F169" s="63"/>
      <c r="G169" s="699"/>
      <c r="H169" s="699"/>
      <c r="I169" s="699"/>
      <c r="J169" s="2"/>
      <c r="L169" s="41"/>
      <c r="M169"/>
      <c r="N169"/>
      <c r="O169"/>
    </row>
    <row r="170" spans="1:15" s="1" customFormat="1" ht="15.75" thickBot="1" x14ac:dyDescent="0.3">
      <c r="A170"/>
      <c r="B170"/>
      <c r="C170" s="693" t="s">
        <v>49</v>
      </c>
      <c r="D170" s="694"/>
      <c r="E170" s="695"/>
      <c r="F170" s="63"/>
      <c r="G170" s="449"/>
      <c r="H170" s="171"/>
      <c r="I170" s="57"/>
      <c r="J170" s="80"/>
      <c r="L170" s="41"/>
      <c r="M170"/>
      <c r="N170"/>
      <c r="O170"/>
    </row>
    <row r="171" spans="1:15" s="1" customFormat="1" x14ac:dyDescent="0.25">
      <c r="A171"/>
      <c r="B171"/>
      <c r="C171" s="685">
        <f>C173+E173</f>
        <v>180</v>
      </c>
      <c r="D171" s="686"/>
      <c r="E171" s="687"/>
      <c r="G171" s="171"/>
      <c r="H171" s="373"/>
      <c r="I171" s="373"/>
      <c r="J171" s="74" t="s">
        <v>55</v>
      </c>
      <c r="L171" s="41"/>
      <c r="M171"/>
      <c r="N171"/>
      <c r="O171"/>
    </row>
    <row r="172" spans="1:15" s="1" customFormat="1" x14ac:dyDescent="0.25">
      <c r="A172"/>
      <c r="B172"/>
      <c r="C172" s="192" t="s">
        <v>46</v>
      </c>
      <c r="D172" s="192"/>
      <c r="E172" s="193" t="s">
        <v>48</v>
      </c>
      <c r="F172" s="269"/>
      <c r="G172" s="374"/>
      <c r="H172" s="374"/>
      <c r="I172" s="374"/>
      <c r="J172" s="2"/>
      <c r="L172" s="41"/>
      <c r="M172"/>
      <c r="N172"/>
      <c r="O172"/>
    </row>
    <row r="173" spans="1:15" s="1" customFormat="1" ht="15.75" thickBot="1" x14ac:dyDescent="0.3">
      <c r="A173"/>
      <c r="B173" s="269" t="s">
        <v>54</v>
      </c>
      <c r="C173" s="48">
        <f>K41</f>
        <v>150</v>
      </c>
      <c r="D173" s="48"/>
      <c r="E173" s="49">
        <f>L41</f>
        <v>30</v>
      </c>
      <c r="F173" s="269"/>
      <c r="G173" s="374"/>
      <c r="H173" s="375"/>
      <c r="I173" s="168"/>
      <c r="J173" s="80"/>
      <c r="L173" s="41"/>
      <c r="M173"/>
      <c r="N173"/>
      <c r="O173"/>
    </row>
    <row r="174" spans="1:15" s="1" customFormat="1" ht="15.75" thickBot="1" x14ac:dyDescent="0.3">
      <c r="A174"/>
      <c r="B174" s="269"/>
      <c r="C174" s="190"/>
      <c r="D174"/>
      <c r="G174" s="46"/>
      <c r="H174" s="33" t="s">
        <v>64</v>
      </c>
      <c r="I174" s="55"/>
      <c r="J174" s="2"/>
      <c r="L174" s="41"/>
      <c r="M174"/>
      <c r="N174"/>
      <c r="O174"/>
    </row>
    <row r="175" spans="1:15" s="1" customFormat="1" ht="15.75" thickBot="1" x14ac:dyDescent="0.3">
      <c r="A175"/>
      <c r="B175" s="170"/>
      <c r="C175" s="688"/>
      <c r="D175" s="688"/>
      <c r="E175" s="688"/>
      <c r="G175" s="107" t="s">
        <v>61</v>
      </c>
      <c r="H175" s="108" t="s">
        <v>54</v>
      </c>
      <c r="I175" s="182" t="s">
        <v>55</v>
      </c>
      <c r="J175" s="188" t="s">
        <v>79</v>
      </c>
      <c r="L175" s="41"/>
      <c r="M175"/>
      <c r="N175"/>
      <c r="O175"/>
    </row>
    <row r="176" spans="1:15" s="1" customFormat="1" ht="15.75" thickBot="1" x14ac:dyDescent="0.3">
      <c r="A176"/>
      <c r="B176" s="170"/>
      <c r="C176" s="35"/>
      <c r="D176" s="171"/>
      <c r="E176" s="57"/>
      <c r="G176" s="105" t="s">
        <v>44</v>
      </c>
      <c r="H176" s="106"/>
      <c r="I176" s="106"/>
      <c r="J176" s="187">
        <f>D160</f>
        <v>35</v>
      </c>
      <c r="K176" s="185">
        <f>I176+J176</f>
        <v>35</v>
      </c>
      <c r="L176" s="41" t="s">
        <v>97</v>
      </c>
      <c r="M176"/>
      <c r="N176"/>
      <c r="O176"/>
    </row>
    <row r="177" spans="1:15" s="1" customFormat="1" x14ac:dyDescent="0.25">
      <c r="A177"/>
      <c r="B177" s="170"/>
      <c r="C177" s="171"/>
      <c r="D177" s="171"/>
      <c r="E177" s="171"/>
      <c r="G177" s="85" t="s">
        <v>63</v>
      </c>
      <c r="H177" s="88">
        <f>E160+C166+C173+G160+G166</f>
        <v>1454</v>
      </c>
      <c r="I177" s="183">
        <f>E160+C166+C173+G161+G167</f>
        <v>1395</v>
      </c>
      <c r="J177" s="186"/>
      <c r="L177" s="41"/>
      <c r="M177"/>
      <c r="N177"/>
      <c r="O177"/>
    </row>
    <row r="178" spans="1:15" s="1" customFormat="1" x14ac:dyDescent="0.25">
      <c r="A178"/>
      <c r="B178" s="83"/>
      <c r="C178" s="172"/>
      <c r="D178" s="172"/>
      <c r="E178" s="83"/>
      <c r="G178" s="85" t="s">
        <v>62</v>
      </c>
      <c r="H178" s="88">
        <f>E166+E173+I166+I172+I160</f>
        <v>199</v>
      </c>
      <c r="I178" s="88">
        <f>E173+E166+I166+I172+I160</f>
        <v>199</v>
      </c>
      <c r="J178" s="186"/>
      <c r="L178" s="41"/>
      <c r="M178"/>
      <c r="N178"/>
      <c r="O178"/>
    </row>
    <row r="179" spans="1:15" s="1" customFormat="1" ht="15.75" thickBot="1" x14ac:dyDescent="0.3">
      <c r="A179"/>
      <c r="B179" s="168"/>
      <c r="C179" s="168"/>
      <c r="D179" s="173"/>
      <c r="E179" s="168"/>
      <c r="G179" s="86" t="s">
        <v>45</v>
      </c>
      <c r="H179" s="89">
        <f>H178+H177</f>
        <v>1653</v>
      </c>
      <c r="I179" s="184">
        <f>I178+I177</f>
        <v>1594</v>
      </c>
      <c r="J179" s="189"/>
      <c r="L179" s="41"/>
      <c r="M179"/>
      <c r="N179"/>
      <c r="O179"/>
    </row>
    <row r="180" spans="1:15" ht="15.75" thickBot="1" x14ac:dyDescent="0.3">
      <c r="G180" s="84" t="s">
        <v>6</v>
      </c>
      <c r="H180" s="87">
        <f>H179+H176</f>
        <v>1653</v>
      </c>
      <c r="I180" s="270">
        <f>I179+I176</f>
        <v>1594</v>
      </c>
      <c r="J180" s="188">
        <f>J176</f>
        <v>35</v>
      </c>
    </row>
    <row r="181" spans="1:15" ht="15.75" thickBot="1" x14ac:dyDescent="0.3">
      <c r="I181" s="689">
        <f>SUM(I180:J180)</f>
        <v>1629</v>
      </c>
      <c r="J181" s="690"/>
    </row>
    <row r="182" spans="1:15" ht="15.75" thickBot="1" x14ac:dyDescent="0.3">
      <c r="G182" s="46" t="s">
        <v>80</v>
      </c>
      <c r="H182" s="50">
        <v>72</v>
      </c>
    </row>
    <row r="183" spans="1:15" ht="15.75" thickBot="1" x14ac:dyDescent="0.3">
      <c r="J183" s="271">
        <f>H182+I181</f>
        <v>1701</v>
      </c>
    </row>
    <row r="184" spans="1:15" x14ac:dyDescent="0.25">
      <c r="G184" s="46" t="s">
        <v>42</v>
      </c>
      <c r="H184" s="50"/>
    </row>
    <row r="185" spans="1:15" x14ac:dyDescent="0.25">
      <c r="J185" s="47">
        <f>H184+J183</f>
        <v>1701</v>
      </c>
    </row>
  </sheetData>
  <mergeCells count="132">
    <mergeCell ref="C171:E171"/>
    <mergeCell ref="C175:E175"/>
    <mergeCell ref="I181:J181"/>
    <mergeCell ref="C159:D159"/>
    <mergeCell ref="C163:E163"/>
    <mergeCell ref="G163:I163"/>
    <mergeCell ref="C164:E164"/>
    <mergeCell ref="G169:I169"/>
    <mergeCell ref="C170:E170"/>
    <mergeCell ref="A148:B148"/>
    <mergeCell ref="K149:L149"/>
    <mergeCell ref="H150:I150"/>
    <mergeCell ref="A154:B154"/>
    <mergeCell ref="C157:E157"/>
    <mergeCell ref="G157:I157"/>
    <mergeCell ref="J139:J142"/>
    <mergeCell ref="K139:K142"/>
    <mergeCell ref="L139:L142"/>
    <mergeCell ref="A143:L143"/>
    <mergeCell ref="J144:J147"/>
    <mergeCell ref="K144:K147"/>
    <mergeCell ref="L144:L147"/>
    <mergeCell ref="A134:L134"/>
    <mergeCell ref="A135:A136"/>
    <mergeCell ref="J135:J137"/>
    <mergeCell ref="K135:K137"/>
    <mergeCell ref="L135:L137"/>
    <mergeCell ref="A138:L138"/>
    <mergeCell ref="A122:L122"/>
    <mergeCell ref="J123:J124"/>
    <mergeCell ref="K123:K124"/>
    <mergeCell ref="L123:L124"/>
    <mergeCell ref="A125:L125"/>
    <mergeCell ref="J126:J133"/>
    <mergeCell ref="K126:K133"/>
    <mergeCell ref="L126:L133"/>
    <mergeCell ref="A115:L115"/>
    <mergeCell ref="J116:J117"/>
    <mergeCell ref="K116:K117"/>
    <mergeCell ref="L116:L117"/>
    <mergeCell ref="A118:L118"/>
    <mergeCell ref="J119:J121"/>
    <mergeCell ref="K119:K121"/>
    <mergeCell ref="L119:L121"/>
    <mergeCell ref="A109:L109"/>
    <mergeCell ref="J110:J111"/>
    <mergeCell ref="K110:K111"/>
    <mergeCell ref="L110:L111"/>
    <mergeCell ref="A112:L112"/>
    <mergeCell ref="J113:J114"/>
    <mergeCell ref="K113:K114"/>
    <mergeCell ref="L113:L114"/>
    <mergeCell ref="A95:A96"/>
    <mergeCell ref="J95:J108"/>
    <mergeCell ref="K95:K108"/>
    <mergeCell ref="L95:L108"/>
    <mergeCell ref="A97:A98"/>
    <mergeCell ref="A99:A100"/>
    <mergeCell ref="A101:A102"/>
    <mergeCell ref="A89:L89"/>
    <mergeCell ref="A90:A91"/>
    <mergeCell ref="J90:J93"/>
    <mergeCell ref="K90:K93"/>
    <mergeCell ref="L90:L93"/>
    <mergeCell ref="A94:L94"/>
    <mergeCell ref="A82:L82"/>
    <mergeCell ref="J83:J86"/>
    <mergeCell ref="K83:K86"/>
    <mergeCell ref="L83:L86"/>
    <mergeCell ref="A85:A86"/>
    <mergeCell ref="A87:L87"/>
    <mergeCell ref="A66:L66"/>
    <mergeCell ref="J67:J73"/>
    <mergeCell ref="K67:K73"/>
    <mergeCell ref="L67:L73"/>
    <mergeCell ref="A74:L74"/>
    <mergeCell ref="J75:J81"/>
    <mergeCell ref="K75:K81"/>
    <mergeCell ref="L75:L81"/>
    <mergeCell ref="A60:L60"/>
    <mergeCell ref="J61:J62"/>
    <mergeCell ref="K61:K62"/>
    <mergeCell ref="L61:L62"/>
    <mergeCell ref="A63:L63"/>
    <mergeCell ref="J64:J65"/>
    <mergeCell ref="K64:K65"/>
    <mergeCell ref="L64:L65"/>
    <mergeCell ref="A40:L40"/>
    <mergeCell ref="J41:J50"/>
    <mergeCell ref="K41:K50"/>
    <mergeCell ref="L41:L50"/>
    <mergeCell ref="A51:L51"/>
    <mergeCell ref="J52:J59"/>
    <mergeCell ref="K52:K59"/>
    <mergeCell ref="L52:L59"/>
    <mergeCell ref="A26:L26"/>
    <mergeCell ref="J27:J39"/>
    <mergeCell ref="K27:K39"/>
    <mergeCell ref="L27:L39"/>
    <mergeCell ref="A30:A31"/>
    <mergeCell ref="A32:A33"/>
    <mergeCell ref="A34:A35"/>
    <mergeCell ref="A36:A37"/>
    <mergeCell ref="A16:L16"/>
    <mergeCell ref="J17:J20"/>
    <mergeCell ref="K17:K20"/>
    <mergeCell ref="L17:L20"/>
    <mergeCell ref="A21:L21"/>
    <mergeCell ref="J22:J25"/>
    <mergeCell ref="K22:K25"/>
    <mergeCell ref="L22:L25"/>
    <mergeCell ref="A9:L9"/>
    <mergeCell ref="A11:L11"/>
    <mergeCell ref="J12:J13"/>
    <mergeCell ref="K12:K13"/>
    <mergeCell ref="A14:B14"/>
    <mergeCell ref="A15:L15"/>
    <mergeCell ref="N4:P4"/>
    <mergeCell ref="R4:S4"/>
    <mergeCell ref="A5:L5"/>
    <mergeCell ref="A6:L6"/>
    <mergeCell ref="J7:J8"/>
    <mergeCell ref="K7:K8"/>
    <mergeCell ref="A1:L1"/>
    <mergeCell ref="A3:A4"/>
    <mergeCell ref="B3:B4"/>
    <mergeCell ref="C3:D3"/>
    <mergeCell ref="E3:E4"/>
    <mergeCell ref="F3:F4"/>
    <mergeCell ref="G3:G4"/>
    <mergeCell ref="H3:I3"/>
    <mergeCell ref="J3:L3"/>
  </mergeCells>
  <pageMargins left="0.9055118110236221" right="0.31496062992125984" top="0.35433070866141736" bottom="0.55118110236220474" header="0.31496062992125984" footer="0.31496062992125984"/>
  <pageSetup paperSize="9" scale="75" fitToHeight="0" orientation="portrait" r:id="rId1"/>
  <rowBreaks count="2" manualBreakCount="2">
    <brk id="65" max="12" man="1"/>
    <brk id="133" max="12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topLeftCell="A148" zoomScaleNormal="100" zoomScaleSheetLayoutView="120" workbookViewId="0">
      <selection activeCell="E135" sqref="E135"/>
    </sheetView>
  </sheetViews>
  <sheetFormatPr defaultRowHeight="15" x14ac:dyDescent="0.25"/>
  <cols>
    <col min="1" max="1" width="5.28515625" customWidth="1"/>
    <col min="2" max="2" width="8.5703125" customWidth="1"/>
    <col min="3" max="3" width="9.85546875" customWidth="1"/>
    <col min="4" max="4" width="9.7109375" customWidth="1"/>
    <col min="5" max="6" width="14.140625" style="1" customWidth="1"/>
    <col min="7" max="7" width="8.28515625" style="46" customWidth="1"/>
    <col min="8" max="8" width="10" style="33" customWidth="1"/>
    <col min="9" max="9" width="9.42578125" style="55" customWidth="1"/>
    <col min="10" max="10" width="7.7109375" style="2" customWidth="1"/>
    <col min="11" max="11" width="6.5703125" style="1" customWidth="1"/>
    <col min="12" max="12" width="5.28515625" style="41" customWidth="1"/>
    <col min="13" max="13" width="8.85546875" customWidth="1"/>
    <col min="14" max="14" width="9.7109375" customWidth="1"/>
    <col min="15" max="15" width="10.7109375" customWidth="1"/>
    <col min="16" max="17" width="11.42578125" customWidth="1"/>
  </cols>
  <sheetData>
    <row r="1" spans="1:19" ht="15.75" x14ac:dyDescent="0.25">
      <c r="A1" s="813" t="s">
        <v>164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N1" s="58"/>
      <c r="O1" s="58"/>
    </row>
    <row r="2" spans="1:19" ht="12.75" customHeight="1" thickBot="1" x14ac:dyDescent="0.3">
      <c r="F2" s="47" t="s">
        <v>166</v>
      </c>
      <c r="N2" s="190"/>
      <c r="O2" s="190"/>
    </row>
    <row r="3" spans="1:19" x14ac:dyDescent="0.25">
      <c r="A3" s="759" t="s">
        <v>0</v>
      </c>
      <c r="B3" s="815" t="s">
        <v>1</v>
      </c>
      <c r="C3" s="817" t="s">
        <v>169</v>
      </c>
      <c r="D3" s="818"/>
      <c r="E3" s="819" t="s">
        <v>23</v>
      </c>
      <c r="F3" s="819" t="s">
        <v>25</v>
      </c>
      <c r="G3" s="719" t="s">
        <v>24</v>
      </c>
      <c r="H3" s="817" t="s">
        <v>165</v>
      </c>
      <c r="I3" s="818"/>
      <c r="J3" s="821"/>
      <c r="K3" s="822"/>
      <c r="L3" s="823"/>
    </row>
    <row r="4" spans="1:19" ht="17.25" customHeight="1" thickBot="1" x14ac:dyDescent="0.3">
      <c r="A4" s="814"/>
      <c r="B4" s="816"/>
      <c r="C4" s="291" t="s">
        <v>17</v>
      </c>
      <c r="D4" s="75" t="s">
        <v>53</v>
      </c>
      <c r="E4" s="820"/>
      <c r="F4" s="820"/>
      <c r="G4" s="721"/>
      <c r="H4" s="291" t="s">
        <v>17</v>
      </c>
      <c r="I4" s="75" t="s">
        <v>53</v>
      </c>
      <c r="J4" s="191" t="s">
        <v>7</v>
      </c>
      <c r="K4" s="76" t="s">
        <v>8</v>
      </c>
      <c r="L4" s="298" t="s">
        <v>9</v>
      </c>
      <c r="N4" s="808" t="s">
        <v>43</v>
      </c>
      <c r="O4" s="809"/>
      <c r="P4" s="809"/>
      <c r="R4" s="810" t="s">
        <v>77</v>
      </c>
      <c r="S4" s="810"/>
    </row>
    <row r="5" spans="1:19" ht="15.75" customHeight="1" thickBot="1" x14ac:dyDescent="0.3">
      <c r="A5" s="805" t="s">
        <v>10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7"/>
      <c r="N5" s="165" t="s">
        <v>44</v>
      </c>
      <c r="O5" s="165" t="s">
        <v>45</v>
      </c>
      <c r="P5" s="165" t="s">
        <v>57</v>
      </c>
      <c r="R5" s="165" t="s">
        <v>44</v>
      </c>
      <c r="S5" s="165" t="s">
        <v>45</v>
      </c>
    </row>
    <row r="6" spans="1:19" ht="15.75" customHeight="1" thickBot="1" x14ac:dyDescent="0.3">
      <c r="A6" s="733" t="s">
        <v>22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46"/>
      <c r="N6" s="165">
        <f>J7</f>
        <v>20</v>
      </c>
      <c r="O6" s="165">
        <f>K54+J122+K24+K79+J19+J84+J124+J127+M131</f>
        <v>679</v>
      </c>
      <c r="P6" s="165">
        <f>L24</f>
        <v>42</v>
      </c>
      <c r="Q6" s="174"/>
      <c r="R6" s="165">
        <f>J7</f>
        <v>20</v>
      </c>
      <c r="S6" s="165">
        <f>J54+M131+J124+J24+J79+J14+J84+J127</f>
        <v>695</v>
      </c>
    </row>
    <row r="7" spans="1:19" ht="15.75" customHeight="1" thickBot="1" x14ac:dyDescent="0.3">
      <c r="A7" s="571">
        <v>1</v>
      </c>
      <c r="B7" s="468" t="s">
        <v>102</v>
      </c>
      <c r="C7" s="469">
        <v>20</v>
      </c>
      <c r="D7" s="470">
        <v>20</v>
      </c>
      <c r="E7" s="558">
        <v>1</v>
      </c>
      <c r="F7" s="558">
        <v>1</v>
      </c>
      <c r="G7" s="558"/>
      <c r="H7" s="469">
        <f>C7+E7-F7-G7</f>
        <v>20</v>
      </c>
      <c r="I7" s="470">
        <f>D7+E7-F7-G7</f>
        <v>20</v>
      </c>
      <c r="J7" s="556">
        <f>H7</f>
        <v>20</v>
      </c>
      <c r="K7" s="558">
        <f>I7</f>
        <v>20</v>
      </c>
      <c r="L7" s="471">
        <v>0</v>
      </c>
      <c r="M7" s="427"/>
      <c r="N7" s="300"/>
      <c r="O7" s="300"/>
      <c r="P7" s="300"/>
      <c r="Q7" s="174"/>
      <c r="R7" s="300"/>
      <c r="S7" s="300"/>
    </row>
    <row r="8" spans="1:19" ht="15.75" thickBot="1" x14ac:dyDescent="0.3">
      <c r="A8" s="826" t="s">
        <v>92</v>
      </c>
      <c r="B8" s="827"/>
      <c r="C8" s="827"/>
      <c r="D8" s="827"/>
      <c r="E8" s="827"/>
      <c r="F8" s="827"/>
      <c r="G8" s="827"/>
      <c r="H8" s="827"/>
      <c r="I8" s="827"/>
      <c r="J8" s="827"/>
      <c r="K8" s="827"/>
      <c r="L8" s="828"/>
      <c r="M8" s="50"/>
      <c r="N8" s="18"/>
      <c r="O8" s="166"/>
      <c r="Q8" s="166"/>
      <c r="R8" s="166"/>
      <c r="S8" s="166"/>
    </row>
    <row r="9" spans="1:19" ht="15.75" thickBot="1" x14ac:dyDescent="0.3">
      <c r="A9" s="231">
        <v>2</v>
      </c>
      <c r="B9" s="479" t="s">
        <v>67</v>
      </c>
      <c r="C9" s="480">
        <v>0</v>
      </c>
      <c r="D9" s="481">
        <v>0</v>
      </c>
      <c r="E9" s="482">
        <v>16</v>
      </c>
      <c r="F9" s="482">
        <v>1</v>
      </c>
      <c r="G9" s="482"/>
      <c r="H9" s="480">
        <f>C9+E9-F9-G9</f>
        <v>15</v>
      </c>
      <c r="I9" s="481">
        <f>D9+E9-F9-G9</f>
        <v>15</v>
      </c>
      <c r="J9" s="719">
        <f>H10+H9</f>
        <v>30</v>
      </c>
      <c r="K9" s="778">
        <f>H10+H9</f>
        <v>30</v>
      </c>
      <c r="L9" s="483">
        <v>0</v>
      </c>
      <c r="M9" s="540"/>
      <c r="N9" s="18"/>
      <c r="O9" s="166"/>
      <c r="Q9" s="166"/>
      <c r="R9" s="166"/>
      <c r="S9" s="166"/>
    </row>
    <row r="10" spans="1:19" ht="15.75" thickBot="1" x14ac:dyDescent="0.3">
      <c r="A10" s="4">
        <v>3</v>
      </c>
      <c r="B10" s="484" t="s">
        <v>84</v>
      </c>
      <c r="C10" s="472">
        <v>15</v>
      </c>
      <c r="D10" s="474">
        <v>15</v>
      </c>
      <c r="E10" s="473">
        <v>1</v>
      </c>
      <c r="F10" s="304">
        <v>1</v>
      </c>
      <c r="G10" s="304"/>
      <c r="H10" s="302">
        <f>C10+E10-F10-G10</f>
        <v>15</v>
      </c>
      <c r="I10" s="303">
        <f>D10+E10-F10-G10</f>
        <v>15</v>
      </c>
      <c r="J10" s="721"/>
      <c r="K10" s="780"/>
      <c r="L10" s="451">
        <v>0</v>
      </c>
      <c r="M10" s="50"/>
      <c r="N10" s="18"/>
      <c r="O10" s="166"/>
      <c r="Q10" s="166"/>
      <c r="R10" s="166"/>
      <c r="S10" s="166"/>
    </row>
    <row r="11" spans="1:19" ht="15.75" thickBot="1" x14ac:dyDescent="0.3">
      <c r="A11" s="824" t="s">
        <v>82</v>
      </c>
      <c r="B11" s="825"/>
      <c r="C11" s="475">
        <f>C7+C10</f>
        <v>35</v>
      </c>
      <c r="D11" s="476">
        <f>D7+D10</f>
        <v>35</v>
      </c>
      <c r="E11" s="477">
        <f>E7+E9+E10</f>
        <v>18</v>
      </c>
      <c r="F11" s="288">
        <f>F7+F10+F9</f>
        <v>3</v>
      </c>
      <c r="G11" s="288">
        <f>G7+G10</f>
        <v>0</v>
      </c>
      <c r="H11" s="476">
        <f>H7+H9+H10</f>
        <v>50</v>
      </c>
      <c r="I11" s="476">
        <f>I7+I9+I10</f>
        <v>50</v>
      </c>
      <c r="J11" s="553">
        <f>J7+J9</f>
        <v>50</v>
      </c>
      <c r="K11" s="191">
        <f>K7+K9</f>
        <v>50</v>
      </c>
      <c r="L11" s="478">
        <v>0</v>
      </c>
      <c r="O11" s="166" t="s">
        <v>74</v>
      </c>
      <c r="S11" s="166" t="s">
        <v>75</v>
      </c>
    </row>
    <row r="12" spans="1:19" ht="15.75" customHeight="1" thickBot="1" x14ac:dyDescent="0.3">
      <c r="A12" s="805" t="s">
        <v>11</v>
      </c>
      <c r="B12" s="806"/>
      <c r="C12" s="806"/>
      <c r="D12" s="806"/>
      <c r="E12" s="806"/>
      <c r="F12" s="806"/>
      <c r="G12" s="806"/>
      <c r="H12" s="806"/>
      <c r="I12" s="806"/>
      <c r="J12" s="806"/>
      <c r="K12" s="806"/>
      <c r="L12" s="807"/>
      <c r="O12" s="166" t="s">
        <v>75</v>
      </c>
      <c r="S12" s="166" t="s">
        <v>76</v>
      </c>
    </row>
    <row r="13" spans="1:19" ht="15.75" thickBot="1" x14ac:dyDescent="0.3">
      <c r="A13" s="775" t="s">
        <v>32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7"/>
      <c r="O13" s="166" t="s">
        <v>76</v>
      </c>
    </row>
    <row r="14" spans="1:19" ht="15.75" thickBot="1" x14ac:dyDescent="0.3">
      <c r="A14" s="17">
        <v>4</v>
      </c>
      <c r="B14" s="92">
        <v>411</v>
      </c>
      <c r="C14" s="8">
        <v>0</v>
      </c>
      <c r="D14" s="142">
        <v>0</v>
      </c>
      <c r="E14" s="234">
        <v>27</v>
      </c>
      <c r="F14" s="234">
        <v>4</v>
      </c>
      <c r="G14" s="234"/>
      <c r="H14" s="8">
        <f>C14+E14-F14</f>
        <v>23</v>
      </c>
      <c r="I14" s="393">
        <v>25</v>
      </c>
      <c r="J14" s="719">
        <f>SUM(H14:H17)</f>
        <v>95</v>
      </c>
      <c r="K14" s="778">
        <f>J14</f>
        <v>95</v>
      </c>
      <c r="L14" s="781">
        <v>0</v>
      </c>
      <c r="M14" s="427">
        <v>2</v>
      </c>
      <c r="O14" s="166"/>
    </row>
    <row r="15" spans="1:19" s="18" customFormat="1" x14ac:dyDescent="0.25">
      <c r="A15" s="576">
        <v>5</v>
      </c>
      <c r="B15" s="90">
        <v>421</v>
      </c>
      <c r="C15" s="110">
        <v>22</v>
      </c>
      <c r="D15" s="274">
        <v>22</v>
      </c>
      <c r="E15" s="13">
        <v>3</v>
      </c>
      <c r="F15" s="13">
        <v>2</v>
      </c>
      <c r="G15" s="13"/>
      <c r="H15" s="9">
        <f>C15+E15-F15-G15</f>
        <v>23</v>
      </c>
      <c r="I15" s="134">
        <f>H15</f>
        <v>23</v>
      </c>
      <c r="J15" s="720"/>
      <c r="K15" s="779"/>
      <c r="L15" s="782"/>
      <c r="M15">
        <f>I14+I15+I16+I17</f>
        <v>97</v>
      </c>
      <c r="N15"/>
    </row>
    <row r="16" spans="1:19" s="18" customFormat="1" x14ac:dyDescent="0.25">
      <c r="A16" s="19">
        <v>6</v>
      </c>
      <c r="B16" s="360">
        <v>431</v>
      </c>
      <c r="C16" s="361">
        <v>26</v>
      </c>
      <c r="D16" s="362">
        <v>26</v>
      </c>
      <c r="E16" s="318"/>
      <c r="F16" s="318"/>
      <c r="G16" s="318"/>
      <c r="H16" s="361">
        <v>26</v>
      </c>
      <c r="I16" s="208">
        <v>26</v>
      </c>
      <c r="J16" s="720"/>
      <c r="K16" s="779"/>
      <c r="L16" s="782"/>
      <c r="M16"/>
      <c r="N16"/>
    </row>
    <row r="17" spans="1:13" ht="15.75" thickBot="1" x14ac:dyDescent="0.3">
      <c r="A17" s="312">
        <v>7</v>
      </c>
      <c r="B17" s="301">
        <v>441</v>
      </c>
      <c r="C17" s="111">
        <v>23</v>
      </c>
      <c r="D17" s="287">
        <v>23</v>
      </c>
      <c r="E17" s="304"/>
      <c r="F17" s="304"/>
      <c r="G17" s="304"/>
      <c r="H17" s="11">
        <v>23</v>
      </c>
      <c r="I17" s="357">
        <v>23</v>
      </c>
      <c r="J17" s="721"/>
      <c r="K17" s="780"/>
      <c r="L17" s="783"/>
    </row>
    <row r="18" spans="1:13" s="18" customFormat="1" ht="15.75" customHeight="1" thickBot="1" x14ac:dyDescent="0.3">
      <c r="A18" s="741" t="s">
        <v>33</v>
      </c>
      <c r="B18" s="742"/>
      <c r="C18" s="742"/>
      <c r="D18" s="742"/>
      <c r="E18" s="742"/>
      <c r="F18" s="742"/>
      <c r="G18" s="742"/>
      <c r="H18" s="742"/>
      <c r="I18" s="742"/>
      <c r="J18" s="742"/>
      <c r="K18" s="742"/>
      <c r="L18" s="743"/>
    </row>
    <row r="19" spans="1:13" ht="15.75" thickBot="1" x14ac:dyDescent="0.3">
      <c r="A19" s="51">
        <v>8</v>
      </c>
      <c r="B19" s="92">
        <v>911</v>
      </c>
      <c r="C19" s="109">
        <v>0</v>
      </c>
      <c r="D19" s="273">
        <v>0</v>
      </c>
      <c r="E19" s="54">
        <v>25</v>
      </c>
      <c r="F19" s="54"/>
      <c r="G19" s="52"/>
      <c r="H19" s="8">
        <f>C19+E19-F19-G19</f>
        <v>25</v>
      </c>
      <c r="I19" s="133">
        <f>H19</f>
        <v>25</v>
      </c>
      <c r="J19" s="799">
        <f>SUM(H19:H22)</f>
        <v>97</v>
      </c>
      <c r="K19" s="801">
        <f>J19</f>
        <v>97</v>
      </c>
      <c r="L19" s="786">
        <v>0</v>
      </c>
      <c r="M19" s="427"/>
    </row>
    <row r="20" spans="1:13" x14ac:dyDescent="0.25">
      <c r="A20" s="395">
        <v>9</v>
      </c>
      <c r="B20" s="360">
        <v>921</v>
      </c>
      <c r="C20" s="361">
        <v>24</v>
      </c>
      <c r="D20" s="362">
        <v>24</v>
      </c>
      <c r="E20" s="363">
        <v>2</v>
      </c>
      <c r="F20" s="363">
        <v>1</v>
      </c>
      <c r="G20" s="364"/>
      <c r="H20" s="9">
        <f>C20+E20-F20-G20</f>
        <v>25</v>
      </c>
      <c r="I20" s="134">
        <f>H20</f>
        <v>25</v>
      </c>
      <c r="J20" s="800"/>
      <c r="K20" s="802"/>
      <c r="L20" s="787"/>
    </row>
    <row r="21" spans="1:13" x14ac:dyDescent="0.25">
      <c r="A21" s="335">
        <v>10</v>
      </c>
      <c r="B21" s="90">
        <v>931</v>
      </c>
      <c r="C21" s="110">
        <v>25</v>
      </c>
      <c r="D21" s="274">
        <v>25</v>
      </c>
      <c r="E21" s="13"/>
      <c r="F21" s="13">
        <v>1</v>
      </c>
      <c r="G21" s="13"/>
      <c r="H21" s="9">
        <f>C21+E21-F21-G21</f>
        <v>24</v>
      </c>
      <c r="I21" s="134">
        <v>24</v>
      </c>
      <c r="J21" s="800"/>
      <c r="K21" s="802"/>
      <c r="L21" s="787"/>
    </row>
    <row r="22" spans="1:13" ht="15.75" thickBot="1" x14ac:dyDescent="0.3">
      <c r="A22" s="578">
        <v>11</v>
      </c>
      <c r="B22" s="93">
        <v>941</v>
      </c>
      <c r="C22" s="110">
        <v>23</v>
      </c>
      <c r="D22" s="274">
        <v>23</v>
      </c>
      <c r="E22" s="20"/>
      <c r="F22" s="20"/>
      <c r="G22" s="20"/>
      <c r="H22" s="9">
        <f>C22+E22-F22-G22</f>
        <v>23</v>
      </c>
      <c r="I22" s="134">
        <v>23</v>
      </c>
      <c r="J22" s="800"/>
      <c r="K22" s="802"/>
      <c r="L22" s="787"/>
    </row>
    <row r="23" spans="1:13" ht="15.75" customHeight="1" thickBot="1" x14ac:dyDescent="0.3">
      <c r="A23" s="744" t="s">
        <v>31</v>
      </c>
      <c r="B23" s="745"/>
      <c r="C23" s="745"/>
      <c r="D23" s="745"/>
      <c r="E23" s="745"/>
      <c r="F23" s="745"/>
      <c r="G23" s="745"/>
      <c r="H23" s="745"/>
      <c r="I23" s="745"/>
      <c r="J23" s="745"/>
      <c r="K23" s="745"/>
      <c r="L23" s="829"/>
    </row>
    <row r="24" spans="1:13" ht="15.75" customHeight="1" thickBot="1" x14ac:dyDescent="0.3">
      <c r="A24" s="731">
        <v>12</v>
      </c>
      <c r="B24" s="358">
        <v>311</v>
      </c>
      <c r="C24" s="229">
        <v>0</v>
      </c>
      <c r="D24" s="258">
        <v>0</v>
      </c>
      <c r="E24" s="232">
        <v>25</v>
      </c>
      <c r="F24" s="232">
        <v>1</v>
      </c>
      <c r="G24" s="232"/>
      <c r="H24" s="229">
        <f t="shared" ref="H24:H29" si="0">C24+E24-F24-G24</f>
        <v>24</v>
      </c>
      <c r="I24" s="393">
        <v>25</v>
      </c>
      <c r="J24" s="719">
        <f>K24+L24</f>
        <v>226</v>
      </c>
      <c r="K24" s="830">
        <f>H27+H28+H30+H32+H34+H36+H26+H24</f>
        <v>184</v>
      </c>
      <c r="L24" s="833">
        <f>H31+H33+H35+H37+H29+H25</f>
        <v>42</v>
      </c>
      <c r="M24" s="427">
        <v>1</v>
      </c>
    </row>
    <row r="25" spans="1:13" ht="15.75" customHeight="1" x14ac:dyDescent="0.25">
      <c r="A25" s="732"/>
      <c r="B25" s="119" t="s">
        <v>151</v>
      </c>
      <c r="C25" s="120">
        <v>0</v>
      </c>
      <c r="D25" s="456">
        <v>0</v>
      </c>
      <c r="E25" s="78">
        <v>3</v>
      </c>
      <c r="F25" s="78">
        <v>1</v>
      </c>
      <c r="G25" s="78"/>
      <c r="H25" s="120">
        <f t="shared" si="0"/>
        <v>2</v>
      </c>
      <c r="I25" s="456">
        <f>D25+E25-F25-G25</f>
        <v>2</v>
      </c>
      <c r="J25" s="720"/>
      <c r="K25" s="831"/>
      <c r="L25" s="792"/>
      <c r="M25" s="79">
        <f>I24+I26+I27+I28+I30+I32+I34+I36</f>
        <v>185</v>
      </c>
    </row>
    <row r="26" spans="1:13" ht="15.75" customHeight="1" x14ac:dyDescent="0.25">
      <c r="A26" s="77">
        <v>13</v>
      </c>
      <c r="B26" s="311">
        <v>312</v>
      </c>
      <c r="C26" s="210">
        <v>0</v>
      </c>
      <c r="D26" s="314">
        <v>0</v>
      </c>
      <c r="E26" s="78">
        <v>25</v>
      </c>
      <c r="F26" s="78"/>
      <c r="G26" s="78"/>
      <c r="H26" s="210">
        <f t="shared" si="0"/>
        <v>25</v>
      </c>
      <c r="I26" s="314">
        <f>D26+E26-F26-G26</f>
        <v>25</v>
      </c>
      <c r="J26" s="720"/>
      <c r="K26" s="831"/>
      <c r="L26" s="792"/>
      <c r="M26" s="79"/>
    </row>
    <row r="27" spans="1:13" ht="15.75" customHeight="1" x14ac:dyDescent="0.25">
      <c r="A27" s="77">
        <v>14</v>
      </c>
      <c r="B27" s="311">
        <v>321</v>
      </c>
      <c r="C27" s="210">
        <v>25</v>
      </c>
      <c r="D27" s="314">
        <v>25</v>
      </c>
      <c r="E27" s="78">
        <v>1</v>
      </c>
      <c r="F27" s="78">
        <v>1</v>
      </c>
      <c r="G27" s="78"/>
      <c r="H27" s="210">
        <f t="shared" si="0"/>
        <v>25</v>
      </c>
      <c r="I27" s="314">
        <f>D27+E27-F27-G27</f>
        <v>25</v>
      </c>
      <c r="J27" s="720"/>
      <c r="K27" s="831"/>
      <c r="L27" s="792"/>
      <c r="M27" s="79"/>
    </row>
    <row r="28" spans="1:13" ht="15.75" customHeight="1" x14ac:dyDescent="0.25">
      <c r="A28" s="77">
        <v>15</v>
      </c>
      <c r="B28" s="117">
        <v>322</v>
      </c>
      <c r="C28" s="118">
        <v>25</v>
      </c>
      <c r="D28" s="315">
        <v>25</v>
      </c>
      <c r="E28" s="466"/>
      <c r="F28" s="466">
        <v>1</v>
      </c>
      <c r="G28" s="466"/>
      <c r="H28" s="118">
        <f t="shared" si="0"/>
        <v>24</v>
      </c>
      <c r="I28" s="315">
        <f>D28+E28-F28-G28</f>
        <v>24</v>
      </c>
      <c r="J28" s="720"/>
      <c r="K28" s="831"/>
      <c r="L28" s="792"/>
      <c r="M28" s="79"/>
    </row>
    <row r="29" spans="1:13" ht="15.75" customHeight="1" x14ac:dyDescent="0.25">
      <c r="A29" s="77">
        <v>16</v>
      </c>
      <c r="B29" s="215">
        <v>323</v>
      </c>
      <c r="C29" s="151">
        <v>19</v>
      </c>
      <c r="D29" s="313">
        <v>19</v>
      </c>
      <c r="E29" s="216">
        <v>5</v>
      </c>
      <c r="F29" s="216">
        <v>4</v>
      </c>
      <c r="G29" s="216"/>
      <c r="H29" s="151">
        <f t="shared" si="0"/>
        <v>20</v>
      </c>
      <c r="I29" s="313">
        <f>D29+E29-F29-G29</f>
        <v>20</v>
      </c>
      <c r="J29" s="720"/>
      <c r="K29" s="831"/>
      <c r="L29" s="792"/>
      <c r="M29" s="79"/>
    </row>
    <row r="30" spans="1:13" ht="15.75" customHeight="1" x14ac:dyDescent="0.25">
      <c r="A30" s="794">
        <v>17</v>
      </c>
      <c r="B30" s="117">
        <v>331</v>
      </c>
      <c r="C30" s="110">
        <v>23</v>
      </c>
      <c r="D30" s="283">
        <v>23</v>
      </c>
      <c r="E30" s="466"/>
      <c r="F30" s="466">
        <v>1</v>
      </c>
      <c r="G30" s="466"/>
      <c r="H30" s="118">
        <f>C30+E30-F30</f>
        <v>22</v>
      </c>
      <c r="I30" s="135">
        <f t="shared" ref="I30:I37" si="1">D30+E30-F30</f>
        <v>22</v>
      </c>
      <c r="J30" s="720"/>
      <c r="K30" s="831"/>
      <c r="L30" s="792"/>
      <c r="M30" s="79"/>
    </row>
    <row r="31" spans="1:13" ht="15.75" customHeight="1" x14ac:dyDescent="0.25">
      <c r="A31" s="795"/>
      <c r="B31" s="215" t="s">
        <v>136</v>
      </c>
      <c r="C31" s="112">
        <v>3</v>
      </c>
      <c r="D31" s="284">
        <v>3</v>
      </c>
      <c r="E31" s="216"/>
      <c r="F31" s="216"/>
      <c r="G31" s="216"/>
      <c r="H31" s="151">
        <f>C31+E31-F31</f>
        <v>3</v>
      </c>
      <c r="I31" s="136">
        <f>D31+E31-F31</f>
        <v>3</v>
      </c>
      <c r="J31" s="720"/>
      <c r="K31" s="831"/>
      <c r="L31" s="792"/>
      <c r="M31" s="79"/>
    </row>
    <row r="32" spans="1:13" ht="15.75" customHeight="1" x14ac:dyDescent="0.25">
      <c r="A32" s="796">
        <v>18</v>
      </c>
      <c r="B32" s="117">
        <v>332</v>
      </c>
      <c r="C32" s="114">
        <v>24</v>
      </c>
      <c r="D32" s="283">
        <v>24</v>
      </c>
      <c r="E32" s="466"/>
      <c r="F32" s="580"/>
      <c r="G32" s="466"/>
      <c r="H32" s="118">
        <f>C32+E32-F32-G32</f>
        <v>24</v>
      </c>
      <c r="I32" s="135">
        <f>D32+E32-F32-G32</f>
        <v>24</v>
      </c>
      <c r="J32" s="720"/>
      <c r="K32" s="831"/>
      <c r="L32" s="792"/>
      <c r="M32" s="79"/>
    </row>
    <row r="33" spans="1:13" ht="15.75" customHeight="1" x14ac:dyDescent="0.25">
      <c r="A33" s="795"/>
      <c r="B33" s="215" t="s">
        <v>137</v>
      </c>
      <c r="C33" s="112">
        <v>5</v>
      </c>
      <c r="D33" s="284">
        <v>5</v>
      </c>
      <c r="E33" s="216"/>
      <c r="F33" s="216"/>
      <c r="G33" s="216"/>
      <c r="H33" s="151">
        <f>C33+E33-F33</f>
        <v>5</v>
      </c>
      <c r="I33" s="136">
        <f>H33</f>
        <v>5</v>
      </c>
      <c r="J33" s="720"/>
      <c r="K33" s="831"/>
      <c r="L33" s="792"/>
      <c r="M33" s="453"/>
    </row>
    <row r="34" spans="1:13" ht="16.5" customHeight="1" x14ac:dyDescent="0.25">
      <c r="A34" s="796">
        <v>19</v>
      </c>
      <c r="B34" s="90">
        <v>341</v>
      </c>
      <c r="C34" s="110">
        <v>20</v>
      </c>
      <c r="D34" s="274">
        <v>20</v>
      </c>
      <c r="E34" s="13"/>
      <c r="F34" s="13"/>
      <c r="G34" s="13"/>
      <c r="H34" s="9">
        <f>C34+E34-F34</f>
        <v>20</v>
      </c>
      <c r="I34" s="134">
        <f t="shared" si="1"/>
        <v>20</v>
      </c>
      <c r="J34" s="720"/>
      <c r="K34" s="831"/>
      <c r="L34" s="792"/>
      <c r="M34" s="453"/>
    </row>
    <row r="35" spans="1:13" ht="15.75" customHeight="1" x14ac:dyDescent="0.25">
      <c r="A35" s="795"/>
      <c r="B35" s="215" t="s">
        <v>138</v>
      </c>
      <c r="C35" s="129">
        <v>8</v>
      </c>
      <c r="D35" s="284">
        <v>8</v>
      </c>
      <c r="E35" s="216"/>
      <c r="F35" s="216">
        <v>1</v>
      </c>
      <c r="G35" s="216"/>
      <c r="H35" s="151">
        <f>C35+E35-F35-G35</f>
        <v>7</v>
      </c>
      <c r="I35" s="136">
        <f>D35+E35-F35-G35</f>
        <v>7</v>
      </c>
      <c r="J35" s="720"/>
      <c r="K35" s="831"/>
      <c r="L35" s="792"/>
      <c r="M35" s="453"/>
    </row>
    <row r="36" spans="1:13" ht="15" customHeight="1" x14ac:dyDescent="0.25">
      <c r="A36" s="797">
        <v>20</v>
      </c>
      <c r="B36" s="93">
        <v>342</v>
      </c>
      <c r="C36" s="110">
        <v>20</v>
      </c>
      <c r="D36" s="274">
        <v>20</v>
      </c>
      <c r="E36" s="463"/>
      <c r="F36" s="463"/>
      <c r="G36" s="463"/>
      <c r="H36" s="10">
        <f>C36+E36-F36</f>
        <v>20</v>
      </c>
      <c r="I36" s="134">
        <f t="shared" si="1"/>
        <v>20</v>
      </c>
      <c r="J36" s="720"/>
      <c r="K36" s="831"/>
      <c r="L36" s="792"/>
      <c r="M36" s="453"/>
    </row>
    <row r="37" spans="1:13" ht="16.5" customHeight="1" thickBot="1" x14ac:dyDescent="0.3">
      <c r="A37" s="834"/>
      <c r="B37" s="485" t="s">
        <v>139</v>
      </c>
      <c r="C37" s="486">
        <v>5</v>
      </c>
      <c r="D37" s="487">
        <v>5</v>
      </c>
      <c r="E37" s="488"/>
      <c r="F37" s="488"/>
      <c r="G37" s="488"/>
      <c r="H37" s="489">
        <f>C37+E37-F37</f>
        <v>5</v>
      </c>
      <c r="I37" s="490">
        <f t="shared" si="1"/>
        <v>5</v>
      </c>
      <c r="J37" s="721"/>
      <c r="K37" s="832"/>
      <c r="L37" s="793"/>
      <c r="M37" s="453"/>
    </row>
    <row r="38" spans="1:13" ht="15.75" thickBot="1" x14ac:dyDescent="0.3">
      <c r="A38" s="775" t="s">
        <v>34</v>
      </c>
      <c r="B38" s="776"/>
      <c r="C38" s="776"/>
      <c r="D38" s="776"/>
      <c r="E38" s="776"/>
      <c r="F38" s="776"/>
      <c r="G38" s="776"/>
      <c r="H38" s="776"/>
      <c r="I38" s="776"/>
      <c r="J38" s="776"/>
      <c r="K38" s="776"/>
      <c r="L38" s="777"/>
    </row>
    <row r="39" spans="1:13" ht="15.75" thickBot="1" x14ac:dyDescent="0.3">
      <c r="A39" s="17">
        <v>21</v>
      </c>
      <c r="B39" s="92">
        <v>811</v>
      </c>
      <c r="C39" s="8">
        <v>0</v>
      </c>
      <c r="D39" s="142">
        <v>0</v>
      </c>
      <c r="E39" s="234">
        <v>25</v>
      </c>
      <c r="F39" s="234"/>
      <c r="G39" s="234"/>
      <c r="H39" s="8">
        <f t="shared" ref="H39:H44" si="2">C39+E39-F39-G39</f>
        <v>25</v>
      </c>
      <c r="I39" s="142">
        <f t="shared" ref="I39:I44" si="3">D39+E39-F39-G39</f>
        <v>25</v>
      </c>
      <c r="J39" s="719">
        <f>K39+L39</f>
        <v>229</v>
      </c>
      <c r="K39" s="722">
        <f>H41+H43+H45+H46+H47+H49+H40+H39</f>
        <v>199</v>
      </c>
      <c r="L39" s="835">
        <f>I42+I44+I48+I50</f>
        <v>30</v>
      </c>
      <c r="M39" s="427">
        <v>1</v>
      </c>
    </row>
    <row r="40" spans="1:13" x14ac:dyDescent="0.25">
      <c r="A40" s="19">
        <v>22</v>
      </c>
      <c r="B40" s="93">
        <v>812</v>
      </c>
      <c r="C40" s="10">
        <v>0</v>
      </c>
      <c r="D40" s="141">
        <v>0</v>
      </c>
      <c r="E40" s="335">
        <v>26</v>
      </c>
      <c r="F40" s="335">
        <v>2</v>
      </c>
      <c r="G40" s="335"/>
      <c r="H40" s="10">
        <f t="shared" si="2"/>
        <v>24</v>
      </c>
      <c r="I40" s="396">
        <v>25</v>
      </c>
      <c r="J40" s="720"/>
      <c r="K40" s="723"/>
      <c r="L40" s="836"/>
      <c r="M40">
        <f>I39+I40+I41+I43+I45+I46+I47+I49</f>
        <v>200</v>
      </c>
    </row>
    <row r="41" spans="1:13" x14ac:dyDescent="0.25">
      <c r="A41" s="773">
        <v>23</v>
      </c>
      <c r="B41" s="93">
        <v>821</v>
      </c>
      <c r="C41" s="10">
        <v>25</v>
      </c>
      <c r="D41" s="141">
        <v>25</v>
      </c>
      <c r="E41" s="335">
        <v>2</v>
      </c>
      <c r="F41" s="335">
        <v>2</v>
      </c>
      <c r="G41" s="335"/>
      <c r="H41" s="10">
        <f t="shared" si="2"/>
        <v>25</v>
      </c>
      <c r="I41" s="141">
        <f t="shared" si="3"/>
        <v>25</v>
      </c>
      <c r="J41" s="720"/>
      <c r="K41" s="723"/>
      <c r="L41" s="836"/>
    </row>
    <row r="42" spans="1:13" x14ac:dyDescent="0.25">
      <c r="A42" s="837"/>
      <c r="B42" s="96" t="s">
        <v>153</v>
      </c>
      <c r="C42" s="69">
        <v>0</v>
      </c>
      <c r="D42" s="316">
        <v>0</v>
      </c>
      <c r="E42" s="557">
        <v>7</v>
      </c>
      <c r="F42" s="557"/>
      <c r="G42" s="557"/>
      <c r="H42" s="69">
        <f t="shared" si="2"/>
        <v>7</v>
      </c>
      <c r="I42" s="316">
        <f t="shared" si="3"/>
        <v>7</v>
      </c>
      <c r="J42" s="720"/>
      <c r="K42" s="723"/>
      <c r="L42" s="836"/>
    </row>
    <row r="43" spans="1:13" x14ac:dyDescent="0.25">
      <c r="A43" s="773">
        <v>24</v>
      </c>
      <c r="B43" s="90">
        <v>822</v>
      </c>
      <c r="C43" s="9">
        <v>25</v>
      </c>
      <c r="D43" s="148">
        <v>25</v>
      </c>
      <c r="E43" s="559"/>
      <c r="F43" s="559"/>
      <c r="G43" s="559"/>
      <c r="H43" s="9">
        <f t="shared" si="2"/>
        <v>25</v>
      </c>
      <c r="I43" s="148">
        <f t="shared" si="3"/>
        <v>25</v>
      </c>
      <c r="J43" s="720"/>
      <c r="K43" s="723"/>
      <c r="L43" s="836"/>
    </row>
    <row r="44" spans="1:13" x14ac:dyDescent="0.25">
      <c r="A44" s="837"/>
      <c r="B44" s="464" t="s">
        <v>154</v>
      </c>
      <c r="C44" s="69">
        <v>0</v>
      </c>
      <c r="D44" s="316">
        <v>0</v>
      </c>
      <c r="E44" s="557">
        <v>7</v>
      </c>
      <c r="F44" s="557">
        <v>1</v>
      </c>
      <c r="G44" s="557"/>
      <c r="H44" s="69">
        <f t="shared" si="2"/>
        <v>6</v>
      </c>
      <c r="I44" s="316">
        <f t="shared" si="3"/>
        <v>6</v>
      </c>
      <c r="J44" s="720"/>
      <c r="K44" s="723"/>
      <c r="L44" s="836"/>
    </row>
    <row r="45" spans="1:13" x14ac:dyDescent="0.25">
      <c r="A45" s="214">
        <v>25</v>
      </c>
      <c r="B45" s="90">
        <v>831</v>
      </c>
      <c r="C45" s="110">
        <v>25</v>
      </c>
      <c r="D45" s="274">
        <v>25</v>
      </c>
      <c r="E45" s="13"/>
      <c r="F45" s="455"/>
      <c r="G45" s="121"/>
      <c r="H45" s="9">
        <v>25</v>
      </c>
      <c r="I45" s="134">
        <f>D45+E45-F45</f>
        <v>25</v>
      </c>
      <c r="J45" s="720"/>
      <c r="K45" s="723"/>
      <c r="L45" s="836"/>
    </row>
    <row r="46" spans="1:13" x14ac:dyDescent="0.25">
      <c r="A46" s="147" t="s">
        <v>161</v>
      </c>
      <c r="B46" s="93">
        <v>832</v>
      </c>
      <c r="C46" s="110">
        <v>25</v>
      </c>
      <c r="D46" s="274">
        <v>25</v>
      </c>
      <c r="E46" s="463"/>
      <c r="F46" s="463"/>
      <c r="G46" s="45"/>
      <c r="H46" s="9">
        <f>C46+E46-F46-G46</f>
        <v>25</v>
      </c>
      <c r="I46" s="134">
        <f>D46+E46-F46</f>
        <v>25</v>
      </c>
      <c r="J46" s="720"/>
      <c r="K46" s="723"/>
      <c r="L46" s="836"/>
    </row>
    <row r="47" spans="1:13" x14ac:dyDescent="0.25">
      <c r="A47" s="773">
        <v>27</v>
      </c>
      <c r="B47" s="90">
        <v>841</v>
      </c>
      <c r="C47" s="110">
        <v>25</v>
      </c>
      <c r="D47" s="274">
        <v>25</v>
      </c>
      <c r="E47" s="13"/>
      <c r="F47" s="13"/>
      <c r="G47" s="13"/>
      <c r="H47" s="9">
        <f>C47+E47-F47-G47</f>
        <v>25</v>
      </c>
      <c r="I47" s="134">
        <f>D47+E47-F47</f>
        <v>25</v>
      </c>
      <c r="J47" s="720"/>
      <c r="K47" s="723"/>
      <c r="L47" s="836"/>
    </row>
    <row r="48" spans="1:13" x14ac:dyDescent="0.25">
      <c r="A48" s="837"/>
      <c r="B48" s="464" t="s">
        <v>155</v>
      </c>
      <c r="C48" s="112">
        <v>0</v>
      </c>
      <c r="D48" s="281">
        <v>0</v>
      </c>
      <c r="E48" s="28">
        <v>9</v>
      </c>
      <c r="F48" s="28"/>
      <c r="G48" s="28"/>
      <c r="H48" s="69">
        <f>C48+E48-F48-G48</f>
        <v>9</v>
      </c>
      <c r="I48" s="140">
        <f>D48+E48-F48-G48</f>
        <v>9</v>
      </c>
      <c r="J48" s="720"/>
      <c r="K48" s="723"/>
      <c r="L48" s="836"/>
    </row>
    <row r="49" spans="1:13" x14ac:dyDescent="0.25">
      <c r="A49" s="773">
        <v>28</v>
      </c>
      <c r="B49" s="93">
        <v>842</v>
      </c>
      <c r="C49" s="110">
        <v>25</v>
      </c>
      <c r="D49" s="274">
        <v>25</v>
      </c>
      <c r="E49" s="463">
        <v>1</v>
      </c>
      <c r="F49" s="463">
        <v>1</v>
      </c>
      <c r="G49" s="463"/>
      <c r="H49" s="9">
        <f>C49+E49-F49-G49</f>
        <v>25</v>
      </c>
      <c r="I49" s="134">
        <f>D49+E49-F49</f>
        <v>25</v>
      </c>
      <c r="J49" s="720"/>
      <c r="K49" s="723"/>
      <c r="L49" s="836"/>
    </row>
    <row r="50" spans="1:13" ht="15.75" thickBot="1" x14ac:dyDescent="0.3">
      <c r="A50" s="837"/>
      <c r="B50" s="464" t="s">
        <v>156</v>
      </c>
      <c r="C50" s="112">
        <v>0</v>
      </c>
      <c r="D50" s="281">
        <v>0</v>
      </c>
      <c r="E50" s="28">
        <v>8</v>
      </c>
      <c r="F50" s="28"/>
      <c r="G50" s="28"/>
      <c r="H50" s="69">
        <f>C50+E50-F50-G50</f>
        <v>8</v>
      </c>
      <c r="I50" s="140">
        <f>D50+E50-F50-G50</f>
        <v>8</v>
      </c>
      <c r="J50" s="720"/>
      <c r="K50" s="723"/>
      <c r="L50" s="836"/>
    </row>
    <row r="51" spans="1:13" ht="30" customHeight="1" thickBot="1" x14ac:dyDescent="0.3">
      <c r="A51" s="775" t="s">
        <v>140</v>
      </c>
      <c r="B51" s="842"/>
      <c r="C51" s="842"/>
      <c r="D51" s="842"/>
      <c r="E51" s="842"/>
      <c r="F51" s="842"/>
      <c r="G51" s="842"/>
      <c r="H51" s="842"/>
      <c r="I51" s="842"/>
      <c r="J51" s="842"/>
      <c r="K51" s="842"/>
      <c r="L51" s="843"/>
    </row>
    <row r="52" spans="1:13" ht="15.75" customHeight="1" thickBot="1" x14ac:dyDescent="0.3">
      <c r="A52" s="491">
        <v>29</v>
      </c>
      <c r="B52" s="492">
        <v>511</v>
      </c>
      <c r="C52" s="493">
        <v>0</v>
      </c>
      <c r="D52" s="494">
        <v>0</v>
      </c>
      <c r="E52" s="241">
        <v>25</v>
      </c>
      <c r="F52" s="241"/>
      <c r="G52" s="241"/>
      <c r="H52" s="495">
        <f>C52+E52-F52-G52</f>
        <v>25</v>
      </c>
      <c r="I52" s="496">
        <f>D52+E52-F52-G52</f>
        <v>25</v>
      </c>
      <c r="J52" s="24">
        <f>K52</f>
        <v>25</v>
      </c>
      <c r="K52" s="245">
        <f>H52</f>
        <v>25</v>
      </c>
      <c r="L52" s="497">
        <v>0</v>
      </c>
      <c r="M52" s="427"/>
    </row>
    <row r="53" spans="1:13" ht="15.75" thickBot="1" x14ac:dyDescent="0.3">
      <c r="A53" s="744" t="s">
        <v>158</v>
      </c>
      <c r="B53" s="745"/>
      <c r="C53" s="745"/>
      <c r="D53" s="745"/>
      <c r="E53" s="745"/>
      <c r="F53" s="745"/>
      <c r="G53" s="745"/>
      <c r="H53" s="745"/>
      <c r="I53" s="745"/>
      <c r="J53" s="745"/>
      <c r="K53" s="745"/>
      <c r="L53" s="829"/>
    </row>
    <row r="54" spans="1:13" ht="15.75" thickBot="1" x14ac:dyDescent="0.3">
      <c r="A54" s="498">
        <v>30</v>
      </c>
      <c r="B54" s="499">
        <v>512</v>
      </c>
      <c r="C54" s="500">
        <v>0</v>
      </c>
      <c r="D54" s="501">
        <v>0</v>
      </c>
      <c r="E54" s="502">
        <v>25</v>
      </c>
      <c r="F54" s="502">
        <v>1</v>
      </c>
      <c r="G54" s="502"/>
      <c r="H54" s="500">
        <f>C54+E54-F54-G54</f>
        <v>24</v>
      </c>
      <c r="I54" s="545">
        <v>25</v>
      </c>
      <c r="J54" s="24">
        <f>K54</f>
        <v>24</v>
      </c>
      <c r="K54" s="245">
        <f>H54</f>
        <v>24</v>
      </c>
      <c r="L54" s="524">
        <v>0</v>
      </c>
      <c r="M54" s="427">
        <v>1</v>
      </c>
    </row>
    <row r="55" spans="1:13" ht="15.75" thickBot="1" x14ac:dyDescent="0.3">
      <c r="A55" s="744" t="s">
        <v>58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829"/>
      <c r="M55">
        <f>I54</f>
        <v>25</v>
      </c>
    </row>
    <row r="56" spans="1:13" ht="15.75" thickBot="1" x14ac:dyDescent="0.3">
      <c r="A56" s="231">
        <v>31</v>
      </c>
      <c r="B56" s="358">
        <v>521</v>
      </c>
      <c r="C56" s="229">
        <v>21</v>
      </c>
      <c r="D56" s="393">
        <v>22</v>
      </c>
      <c r="E56" s="232">
        <v>5</v>
      </c>
      <c r="F56" s="232">
        <v>1</v>
      </c>
      <c r="G56" s="232"/>
      <c r="H56" s="229">
        <f>C56+E56-F56-G56</f>
        <v>25</v>
      </c>
      <c r="I56" s="142">
        <v>25</v>
      </c>
      <c r="J56" s="719">
        <f>K56+L56</f>
        <v>138</v>
      </c>
      <c r="K56" s="722">
        <f>H56+H57+H58+H59+H60+H61</f>
        <v>138</v>
      </c>
      <c r="L56" s="735">
        <v>0</v>
      </c>
      <c r="M56" s="454"/>
    </row>
    <row r="57" spans="1:13" x14ac:dyDescent="0.25">
      <c r="A57" s="77">
        <v>32</v>
      </c>
      <c r="B57" s="311">
        <v>522</v>
      </c>
      <c r="C57" s="210">
        <v>25</v>
      </c>
      <c r="D57" s="314">
        <v>25</v>
      </c>
      <c r="E57" s="78">
        <v>1</v>
      </c>
      <c r="F57" s="78">
        <v>1</v>
      </c>
      <c r="G57" s="78"/>
      <c r="H57" s="210">
        <f>C57+E57-F57-G57</f>
        <v>25</v>
      </c>
      <c r="I57" s="314">
        <f>D57+E57-F57-G57</f>
        <v>25</v>
      </c>
      <c r="J57" s="720"/>
      <c r="K57" s="723"/>
      <c r="L57" s="736"/>
    </row>
    <row r="58" spans="1:13" x14ac:dyDescent="0.25">
      <c r="A58" s="102">
        <v>33</v>
      </c>
      <c r="B58" s="90">
        <v>531</v>
      </c>
      <c r="C58" s="9">
        <v>22</v>
      </c>
      <c r="D58" s="275">
        <v>22</v>
      </c>
      <c r="E58" s="13">
        <v>1</v>
      </c>
      <c r="F58" s="13">
        <v>1</v>
      </c>
      <c r="G58" s="13"/>
      <c r="H58" s="9">
        <f>C58+E58-F58-G58</f>
        <v>22</v>
      </c>
      <c r="I58" s="148">
        <f>SUM(D58+E58-F58-G58)</f>
        <v>22</v>
      </c>
      <c r="J58" s="720"/>
      <c r="K58" s="723"/>
      <c r="L58" s="736"/>
    </row>
    <row r="59" spans="1:13" ht="15" customHeight="1" x14ac:dyDescent="0.25">
      <c r="A59" s="3">
        <v>34</v>
      </c>
      <c r="B59" s="93">
        <v>532</v>
      </c>
      <c r="C59" s="10">
        <v>24</v>
      </c>
      <c r="D59" s="276">
        <v>24</v>
      </c>
      <c r="E59" s="463"/>
      <c r="F59" s="463">
        <v>1</v>
      </c>
      <c r="G59" s="463"/>
      <c r="H59" s="10">
        <f>C59+E59-F59-G59</f>
        <v>23</v>
      </c>
      <c r="I59" s="141">
        <f>SUM(D59+E59-F59-G59)</f>
        <v>23</v>
      </c>
      <c r="J59" s="720"/>
      <c r="K59" s="723"/>
      <c r="L59" s="736"/>
    </row>
    <row r="60" spans="1:13" x14ac:dyDescent="0.25">
      <c r="A60" s="102">
        <v>35</v>
      </c>
      <c r="B60" s="93">
        <v>541</v>
      </c>
      <c r="C60" s="114">
        <v>23</v>
      </c>
      <c r="D60" s="282">
        <v>23</v>
      </c>
      <c r="E60" s="463"/>
      <c r="F60" s="463"/>
      <c r="G60" s="463"/>
      <c r="H60" s="10">
        <f>SUM(C60+E60-F60-G60)</f>
        <v>23</v>
      </c>
      <c r="I60" s="197">
        <v>23</v>
      </c>
      <c r="J60" s="720"/>
      <c r="K60" s="723"/>
      <c r="L60" s="736"/>
    </row>
    <row r="61" spans="1:13" ht="18" customHeight="1" thickBot="1" x14ac:dyDescent="0.3">
      <c r="A61" s="4">
        <v>36</v>
      </c>
      <c r="B61" s="91">
        <v>542</v>
      </c>
      <c r="C61" s="144">
        <v>20</v>
      </c>
      <c r="D61" s="272">
        <v>20</v>
      </c>
      <c r="E61" s="14"/>
      <c r="F61" s="14"/>
      <c r="G61" s="14"/>
      <c r="H61" s="39">
        <f>C61+E61-F61</f>
        <v>20</v>
      </c>
      <c r="I61" s="226">
        <f>D61+E61-F61</f>
        <v>20</v>
      </c>
      <c r="J61" s="721"/>
      <c r="K61" s="724"/>
      <c r="L61" s="844"/>
    </row>
    <row r="62" spans="1:13" ht="15.75" customHeight="1" thickBot="1" x14ac:dyDescent="0.3">
      <c r="A62" s="744" t="s">
        <v>150</v>
      </c>
      <c r="B62" s="745"/>
      <c r="C62" s="745"/>
      <c r="D62" s="745"/>
      <c r="E62" s="745"/>
      <c r="F62" s="745"/>
      <c r="G62" s="745"/>
      <c r="H62" s="745"/>
      <c r="I62" s="745"/>
      <c r="J62" s="745"/>
      <c r="K62" s="745"/>
      <c r="L62" s="829"/>
    </row>
    <row r="63" spans="1:13" ht="15.75" customHeight="1" thickBot="1" x14ac:dyDescent="0.3">
      <c r="A63" s="838">
        <v>37</v>
      </c>
      <c r="B63" s="92">
        <v>111</v>
      </c>
      <c r="C63" s="109">
        <v>0</v>
      </c>
      <c r="D63" s="273">
        <v>0</v>
      </c>
      <c r="E63" s="15">
        <v>25</v>
      </c>
      <c r="F63" s="15"/>
      <c r="G63" s="15"/>
      <c r="H63" s="8">
        <f t="shared" ref="H63:H69" si="4">C63+E63-F63-G63</f>
        <v>25</v>
      </c>
      <c r="I63" s="133">
        <f t="shared" ref="I63:I69" si="5">D63+E63-F63-G63</f>
        <v>25</v>
      </c>
      <c r="J63" s="719">
        <f>K63+L63</f>
        <v>141</v>
      </c>
      <c r="K63" s="722">
        <f>H63+H65</f>
        <v>50</v>
      </c>
      <c r="L63" s="751">
        <f>H67+H68+H69+H66+H64</f>
        <v>91</v>
      </c>
      <c r="M63" s="427"/>
    </row>
    <row r="64" spans="1:13" s="394" customFormat="1" ht="15.75" customHeight="1" x14ac:dyDescent="0.25">
      <c r="A64" s="839"/>
      <c r="B64" s="96" t="s">
        <v>159</v>
      </c>
      <c r="C64" s="112">
        <v>0</v>
      </c>
      <c r="D64" s="281">
        <v>0</v>
      </c>
      <c r="E64" s="28">
        <v>4</v>
      </c>
      <c r="F64" s="28"/>
      <c r="G64" s="28"/>
      <c r="H64" s="69">
        <f t="shared" si="4"/>
        <v>4</v>
      </c>
      <c r="I64" s="140">
        <f t="shared" si="5"/>
        <v>4</v>
      </c>
      <c r="J64" s="720"/>
      <c r="K64" s="723"/>
      <c r="L64" s="840"/>
    </row>
    <row r="65" spans="1:13" ht="15.75" customHeight="1" x14ac:dyDescent="0.25">
      <c r="A65" s="841">
        <v>38</v>
      </c>
      <c r="B65" s="93">
        <v>112</v>
      </c>
      <c r="C65" s="114">
        <v>0</v>
      </c>
      <c r="D65" s="282">
        <v>0</v>
      </c>
      <c r="E65" s="463">
        <v>25</v>
      </c>
      <c r="F65" s="463"/>
      <c r="G65" s="463"/>
      <c r="H65" s="10">
        <f t="shared" si="4"/>
        <v>25</v>
      </c>
      <c r="I65" s="138">
        <f t="shared" si="5"/>
        <v>25</v>
      </c>
      <c r="J65" s="720"/>
      <c r="K65" s="723"/>
      <c r="L65" s="840"/>
    </row>
    <row r="66" spans="1:13" s="394" customFormat="1" ht="15.75" customHeight="1" x14ac:dyDescent="0.25">
      <c r="A66" s="839"/>
      <c r="B66" s="457" t="s">
        <v>160</v>
      </c>
      <c r="C66" s="129">
        <v>0</v>
      </c>
      <c r="D66" s="458">
        <v>0</v>
      </c>
      <c r="E66" s="467">
        <v>3</v>
      </c>
      <c r="F66" s="467"/>
      <c r="G66" s="467"/>
      <c r="H66" s="452">
        <f t="shared" si="4"/>
        <v>3</v>
      </c>
      <c r="I66" s="459">
        <f t="shared" si="5"/>
        <v>3</v>
      </c>
      <c r="J66" s="720"/>
      <c r="K66" s="723"/>
      <c r="L66" s="840"/>
    </row>
    <row r="67" spans="1:13" ht="15.75" customHeight="1" x14ac:dyDescent="0.25">
      <c r="A67" s="3">
        <v>39</v>
      </c>
      <c r="B67" s="457">
        <v>113</v>
      </c>
      <c r="C67" s="129">
        <v>0</v>
      </c>
      <c r="D67" s="458">
        <v>0</v>
      </c>
      <c r="E67" s="467">
        <v>24</v>
      </c>
      <c r="F67" s="467">
        <v>2</v>
      </c>
      <c r="G67" s="463"/>
      <c r="H67" s="452">
        <f t="shared" si="4"/>
        <v>22</v>
      </c>
      <c r="I67" s="459">
        <f t="shared" si="5"/>
        <v>22</v>
      </c>
      <c r="J67" s="720"/>
      <c r="K67" s="723"/>
      <c r="L67" s="840"/>
    </row>
    <row r="68" spans="1:13" ht="15.75" customHeight="1" x14ac:dyDescent="0.25">
      <c r="A68" s="3">
        <v>40</v>
      </c>
      <c r="B68" s="457">
        <v>114</v>
      </c>
      <c r="C68" s="129">
        <v>0</v>
      </c>
      <c r="D68" s="458">
        <v>0</v>
      </c>
      <c r="E68" s="467">
        <v>23</v>
      </c>
      <c r="F68" s="467">
        <v>1</v>
      </c>
      <c r="G68" s="463"/>
      <c r="H68" s="452">
        <f t="shared" si="4"/>
        <v>22</v>
      </c>
      <c r="I68" s="459">
        <f t="shared" si="5"/>
        <v>22</v>
      </c>
      <c r="J68" s="720"/>
      <c r="K68" s="723"/>
      <c r="L68" s="840"/>
    </row>
    <row r="69" spans="1:13" ht="15.75" customHeight="1" thickBot="1" x14ac:dyDescent="0.3">
      <c r="A69" s="4">
        <v>41</v>
      </c>
      <c r="B69" s="503">
        <v>125</v>
      </c>
      <c r="C69" s="486">
        <v>0</v>
      </c>
      <c r="D69" s="504">
        <v>0</v>
      </c>
      <c r="E69" s="14">
        <v>40</v>
      </c>
      <c r="F69" s="14"/>
      <c r="G69" s="14"/>
      <c r="H69" s="505">
        <f t="shared" si="4"/>
        <v>40</v>
      </c>
      <c r="I69" s="506">
        <f t="shared" si="5"/>
        <v>40</v>
      </c>
      <c r="J69" s="721"/>
      <c r="K69" s="724"/>
      <c r="L69" s="752"/>
    </row>
    <row r="70" spans="1:13" ht="15.75" thickBot="1" x14ac:dyDescent="0.3">
      <c r="A70" s="775" t="s">
        <v>141</v>
      </c>
      <c r="B70" s="842"/>
      <c r="C70" s="842"/>
      <c r="D70" s="842"/>
      <c r="E70" s="842"/>
      <c r="F70" s="842"/>
      <c r="G70" s="842"/>
      <c r="H70" s="842"/>
      <c r="I70" s="842"/>
      <c r="J70" s="842"/>
      <c r="K70" s="842"/>
      <c r="L70" s="843"/>
    </row>
    <row r="71" spans="1:13" ht="15.75" thickBot="1" x14ac:dyDescent="0.3">
      <c r="A71" s="491">
        <v>42</v>
      </c>
      <c r="B71" s="492">
        <v>612</v>
      </c>
      <c r="C71" s="507">
        <v>0</v>
      </c>
      <c r="D71" s="508">
        <v>0</v>
      </c>
      <c r="E71" s="241">
        <v>25</v>
      </c>
      <c r="F71" s="241">
        <v>2</v>
      </c>
      <c r="G71" s="241"/>
      <c r="H71" s="495">
        <f>C71+E71-F71-G71</f>
        <v>23</v>
      </c>
      <c r="I71" s="545">
        <v>25</v>
      </c>
      <c r="J71" s="24">
        <f>H71</f>
        <v>23</v>
      </c>
      <c r="K71" s="510">
        <f>H71</f>
        <v>23</v>
      </c>
      <c r="L71" s="246">
        <v>0</v>
      </c>
      <c r="M71" s="427">
        <v>2</v>
      </c>
    </row>
    <row r="72" spans="1:13" ht="17.25" customHeight="1" thickBot="1" x14ac:dyDescent="0.3">
      <c r="A72" s="775" t="s">
        <v>93</v>
      </c>
      <c r="B72" s="776"/>
      <c r="C72" s="776"/>
      <c r="D72" s="776"/>
      <c r="E72" s="776"/>
      <c r="F72" s="776"/>
      <c r="G72" s="776"/>
      <c r="H72" s="776"/>
      <c r="I72" s="776"/>
      <c r="J72" s="776"/>
      <c r="K72" s="776"/>
      <c r="L72" s="777"/>
      <c r="M72">
        <f>I71</f>
        <v>25</v>
      </c>
    </row>
    <row r="73" spans="1:13" ht="17.25" customHeight="1" x14ac:dyDescent="0.25">
      <c r="A73" s="17">
        <v>43</v>
      </c>
      <c r="B73" s="92">
        <v>711</v>
      </c>
      <c r="C73" s="8">
        <v>0</v>
      </c>
      <c r="D73" s="142">
        <v>0</v>
      </c>
      <c r="E73" s="234">
        <v>30</v>
      </c>
      <c r="F73" s="234">
        <v>2</v>
      </c>
      <c r="G73" s="234"/>
      <c r="H73" s="8">
        <f>C73+E73-F73-G73</f>
        <v>28</v>
      </c>
      <c r="I73" s="393">
        <v>30</v>
      </c>
      <c r="J73" s="719">
        <f>H74+H75+H73</f>
        <v>74</v>
      </c>
      <c r="K73" s="778">
        <f>J73</f>
        <v>74</v>
      </c>
      <c r="L73" s="847">
        <v>0</v>
      </c>
      <c r="M73" s="546">
        <v>2</v>
      </c>
    </row>
    <row r="74" spans="1:13" ht="17.25" customHeight="1" thickBot="1" x14ac:dyDescent="0.3">
      <c r="A74" s="19">
        <v>44</v>
      </c>
      <c r="B74" s="93">
        <v>721</v>
      </c>
      <c r="C74" s="10">
        <v>23</v>
      </c>
      <c r="D74" s="396">
        <v>24</v>
      </c>
      <c r="E74" s="335">
        <v>2</v>
      </c>
      <c r="F74" s="335">
        <v>2</v>
      </c>
      <c r="G74" s="335"/>
      <c r="H74" s="10">
        <f>C74+E74-F74-G74</f>
        <v>23</v>
      </c>
      <c r="I74" s="141">
        <v>23</v>
      </c>
      <c r="J74" s="720"/>
      <c r="K74" s="779"/>
      <c r="L74" s="850"/>
      <c r="M74" s="547">
        <f>I73+I74+I75</f>
        <v>76</v>
      </c>
    </row>
    <row r="75" spans="1:13" ht="15.75" thickBot="1" x14ac:dyDescent="0.3">
      <c r="A75" s="565">
        <v>45</v>
      </c>
      <c r="B75" s="301">
        <v>731</v>
      </c>
      <c r="C75" s="98">
        <v>23</v>
      </c>
      <c r="D75" s="280">
        <v>23</v>
      </c>
      <c r="E75" s="304"/>
      <c r="F75" s="304"/>
      <c r="G75" s="317"/>
      <c r="H75" s="11">
        <f>C75+E75-F75</f>
        <v>23</v>
      </c>
      <c r="I75" s="143">
        <v>23</v>
      </c>
      <c r="J75" s="721"/>
      <c r="K75" s="780"/>
      <c r="L75" s="783"/>
    </row>
    <row r="76" spans="1:13" ht="17.25" customHeight="1" thickBot="1" x14ac:dyDescent="0.3">
      <c r="A76" s="716" t="s">
        <v>35</v>
      </c>
      <c r="B76" s="717"/>
      <c r="C76" s="717"/>
      <c r="D76" s="717"/>
      <c r="E76" s="717"/>
      <c r="F76" s="717"/>
      <c r="G76" s="717"/>
      <c r="H76" s="717"/>
      <c r="I76" s="717"/>
      <c r="J76" s="717"/>
      <c r="K76" s="717"/>
      <c r="L76" s="718"/>
    </row>
    <row r="77" spans="1:13" ht="15.75" thickBot="1" x14ac:dyDescent="0.3">
      <c r="A77" s="237">
        <v>46</v>
      </c>
      <c r="B77" s="492">
        <v>741</v>
      </c>
      <c r="C77" s="507">
        <v>22</v>
      </c>
      <c r="D77" s="508">
        <v>22</v>
      </c>
      <c r="E77" s="241"/>
      <c r="F77" s="241"/>
      <c r="G77" s="241" t="s">
        <v>81</v>
      </c>
      <c r="H77" s="495">
        <v>22</v>
      </c>
      <c r="I77" s="509">
        <v>22</v>
      </c>
      <c r="J77" s="24">
        <f>SUM(H77:H77)</f>
        <v>22</v>
      </c>
      <c r="K77" s="510">
        <f>J77</f>
        <v>22</v>
      </c>
      <c r="L77" s="246">
        <v>0</v>
      </c>
      <c r="M77" s="427"/>
    </row>
    <row r="78" spans="1:13" ht="15.75" thickBot="1" x14ac:dyDescent="0.3">
      <c r="A78" s="775" t="s">
        <v>59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7"/>
    </row>
    <row r="79" spans="1:13" ht="15.75" thickBot="1" x14ac:dyDescent="0.3">
      <c r="A79" s="17">
        <v>47</v>
      </c>
      <c r="B79" s="92">
        <v>611</v>
      </c>
      <c r="C79" s="8">
        <v>0</v>
      </c>
      <c r="D79" s="142">
        <v>0</v>
      </c>
      <c r="E79" s="234">
        <v>25</v>
      </c>
      <c r="F79" s="234">
        <v>1</v>
      </c>
      <c r="G79" s="234"/>
      <c r="H79" s="8">
        <f>C79+E79-F79-G79</f>
        <v>24</v>
      </c>
      <c r="I79" s="393">
        <v>25</v>
      </c>
      <c r="J79" s="719">
        <f>H80+H81+H82+H79</f>
        <v>98</v>
      </c>
      <c r="K79" s="778">
        <f>J79</f>
        <v>98</v>
      </c>
      <c r="L79" s="781">
        <v>0</v>
      </c>
      <c r="M79" s="427">
        <v>1</v>
      </c>
    </row>
    <row r="80" spans="1:13" x14ac:dyDescent="0.25">
      <c r="A80" s="576">
        <v>48</v>
      </c>
      <c r="B80" s="90">
        <v>621</v>
      </c>
      <c r="C80" s="9">
        <v>23</v>
      </c>
      <c r="D80" s="148">
        <v>23</v>
      </c>
      <c r="E80" s="559">
        <v>4</v>
      </c>
      <c r="F80" s="559">
        <v>2</v>
      </c>
      <c r="G80" s="559"/>
      <c r="H80" s="9">
        <f>C80+E80-F80-G80</f>
        <v>25</v>
      </c>
      <c r="I80" s="148">
        <f>D80+E80-F80-G80</f>
        <v>25</v>
      </c>
      <c r="J80" s="720"/>
      <c r="K80" s="779"/>
      <c r="L80" s="782"/>
      <c r="M80">
        <f>I79+I80+I81+I82</f>
        <v>99</v>
      </c>
    </row>
    <row r="81" spans="1:14" x14ac:dyDescent="0.25">
      <c r="A81" s="576">
        <v>49</v>
      </c>
      <c r="B81" s="90">
        <v>622</v>
      </c>
      <c r="C81" s="9">
        <v>24</v>
      </c>
      <c r="D81" s="148">
        <v>24</v>
      </c>
      <c r="E81" s="559">
        <v>1</v>
      </c>
      <c r="F81" s="559">
        <v>1</v>
      </c>
      <c r="G81" s="559"/>
      <c r="H81" s="9">
        <f>C81+E81-F81-G81</f>
        <v>24</v>
      </c>
      <c r="I81" s="148">
        <f>D81+E81-F81-G81</f>
        <v>24</v>
      </c>
      <c r="J81" s="720"/>
      <c r="K81" s="779"/>
      <c r="L81" s="782"/>
    </row>
    <row r="82" spans="1:14" ht="15.75" thickBot="1" x14ac:dyDescent="0.3">
      <c r="A82" s="565">
        <v>50</v>
      </c>
      <c r="B82" s="301">
        <v>631</v>
      </c>
      <c r="C82" s="11">
        <v>25</v>
      </c>
      <c r="D82" s="280">
        <v>25</v>
      </c>
      <c r="E82" s="563"/>
      <c r="F82" s="563"/>
      <c r="G82" s="355"/>
      <c r="H82" s="11">
        <f>C82+E82-F82-G82</f>
        <v>25</v>
      </c>
      <c r="I82" s="143">
        <f>D82+E82-F82-G82</f>
        <v>25</v>
      </c>
      <c r="J82" s="721"/>
      <c r="K82" s="780"/>
      <c r="L82" s="783"/>
      <c r="N82" s="79"/>
    </row>
    <row r="83" spans="1:14" ht="15.75" thickBot="1" x14ac:dyDescent="0.3">
      <c r="A83" s="744" t="s">
        <v>26</v>
      </c>
      <c r="B83" s="745"/>
      <c r="C83" s="745"/>
      <c r="D83" s="745"/>
      <c r="E83" s="745"/>
      <c r="F83" s="745"/>
      <c r="G83" s="745"/>
      <c r="H83" s="745"/>
      <c r="I83" s="745"/>
      <c r="J83" s="745"/>
      <c r="K83" s="745"/>
      <c r="L83" s="829"/>
    </row>
    <row r="84" spans="1:14" ht="15.75" thickBot="1" x14ac:dyDescent="0.3">
      <c r="A84" s="231">
        <v>51</v>
      </c>
      <c r="B84" s="358">
        <v>14</v>
      </c>
      <c r="C84" s="229">
        <v>0</v>
      </c>
      <c r="D84" s="258">
        <v>0</v>
      </c>
      <c r="E84" s="232">
        <v>28</v>
      </c>
      <c r="F84" s="232">
        <v>3</v>
      </c>
      <c r="G84" s="232"/>
      <c r="H84" s="229">
        <f>C84+E84-F84-G84</f>
        <v>25</v>
      </c>
      <c r="I84" s="258">
        <f>D84+E84-F84-G84</f>
        <v>25</v>
      </c>
      <c r="J84" s="845">
        <f>K84</f>
        <v>182</v>
      </c>
      <c r="K84" s="830">
        <f>H86+H87+H88+H89+H90+H91+H84+H85</f>
        <v>182</v>
      </c>
      <c r="L84" s="847">
        <v>0</v>
      </c>
      <c r="M84" s="427"/>
    </row>
    <row r="85" spans="1:14" x14ac:dyDescent="0.25">
      <c r="A85" s="77">
        <v>52</v>
      </c>
      <c r="B85" s="311">
        <v>15</v>
      </c>
      <c r="C85" s="210">
        <v>0</v>
      </c>
      <c r="D85" s="314">
        <v>0</v>
      </c>
      <c r="E85" s="78">
        <v>25</v>
      </c>
      <c r="F85" s="78"/>
      <c r="G85" s="78"/>
      <c r="H85" s="210">
        <f>C85+E85-F85-G85</f>
        <v>25</v>
      </c>
      <c r="I85" s="314">
        <f>D85+E85-F85-G85</f>
        <v>25</v>
      </c>
      <c r="J85" s="846"/>
      <c r="K85" s="831"/>
      <c r="L85" s="848"/>
    </row>
    <row r="86" spans="1:14" x14ac:dyDescent="0.25">
      <c r="A86" s="572">
        <v>53</v>
      </c>
      <c r="B86" s="117">
        <v>24</v>
      </c>
      <c r="C86" s="118">
        <v>23</v>
      </c>
      <c r="D86" s="315">
        <v>23</v>
      </c>
      <c r="E86" s="466">
        <v>3</v>
      </c>
      <c r="F86" s="466">
        <v>1</v>
      </c>
      <c r="G86" s="466"/>
      <c r="H86" s="118">
        <f>C86+E86-F86-G86</f>
        <v>25</v>
      </c>
      <c r="I86" s="148">
        <v>25</v>
      </c>
      <c r="J86" s="846"/>
      <c r="K86" s="831"/>
      <c r="L86" s="848"/>
      <c r="M86" s="555"/>
      <c r="N86" s="79"/>
    </row>
    <row r="87" spans="1:14" x14ac:dyDescent="0.25">
      <c r="A87" s="572">
        <v>54</v>
      </c>
      <c r="B87" s="117">
        <v>25</v>
      </c>
      <c r="C87" s="118">
        <v>22</v>
      </c>
      <c r="D87" s="390">
        <v>25</v>
      </c>
      <c r="E87" s="466">
        <v>3</v>
      </c>
      <c r="F87" s="466">
        <v>1</v>
      </c>
      <c r="G87" s="466"/>
      <c r="H87" s="118">
        <f>C87+E87-F87-G87</f>
        <v>24</v>
      </c>
      <c r="I87" s="148">
        <v>24</v>
      </c>
      <c r="J87" s="846"/>
      <c r="K87" s="831"/>
      <c r="L87" s="848"/>
      <c r="M87" s="79"/>
      <c r="N87" s="79"/>
    </row>
    <row r="88" spans="1:14" x14ac:dyDescent="0.25">
      <c r="A88" s="576">
        <v>55</v>
      </c>
      <c r="B88" s="195" t="s">
        <v>107</v>
      </c>
      <c r="C88" s="110">
        <v>23</v>
      </c>
      <c r="D88" s="425">
        <v>25</v>
      </c>
      <c r="E88" s="13"/>
      <c r="F88" s="13"/>
      <c r="G88" s="121"/>
      <c r="H88" s="9">
        <v>23</v>
      </c>
      <c r="I88" s="134">
        <v>23</v>
      </c>
      <c r="J88" s="846"/>
      <c r="K88" s="831"/>
      <c r="L88" s="848"/>
      <c r="M88" s="79"/>
      <c r="N88" s="79"/>
    </row>
    <row r="89" spans="1:14" x14ac:dyDescent="0.25">
      <c r="A89" s="576">
        <v>56</v>
      </c>
      <c r="B89" s="195" t="s">
        <v>108</v>
      </c>
      <c r="C89" s="110">
        <v>21</v>
      </c>
      <c r="D89" s="274">
        <v>21</v>
      </c>
      <c r="E89" s="13"/>
      <c r="F89" s="13"/>
      <c r="G89" s="121"/>
      <c r="H89" s="9">
        <f>C89+E89-F89-G89</f>
        <v>21</v>
      </c>
      <c r="I89" s="134">
        <v>21</v>
      </c>
      <c r="J89" s="846"/>
      <c r="K89" s="831"/>
      <c r="L89" s="848"/>
    </row>
    <row r="90" spans="1:14" x14ac:dyDescent="0.25">
      <c r="A90" s="576">
        <v>57</v>
      </c>
      <c r="B90" s="196" t="s">
        <v>142</v>
      </c>
      <c r="C90" s="110">
        <v>21</v>
      </c>
      <c r="D90" s="425">
        <v>22</v>
      </c>
      <c r="E90" s="463"/>
      <c r="F90" s="463">
        <v>1</v>
      </c>
      <c r="G90" s="463"/>
      <c r="H90" s="9">
        <f>C90+E90-F90-G90</f>
        <v>20</v>
      </c>
      <c r="I90" s="134">
        <v>20</v>
      </c>
      <c r="J90" s="846"/>
      <c r="K90" s="831"/>
      <c r="L90" s="848"/>
    </row>
    <row r="91" spans="1:14" ht="15.75" thickBot="1" x14ac:dyDescent="0.3">
      <c r="A91" s="19">
        <v>58</v>
      </c>
      <c r="B91" s="196" t="s">
        <v>109</v>
      </c>
      <c r="C91" s="110">
        <v>19</v>
      </c>
      <c r="D91" s="425">
        <v>20</v>
      </c>
      <c r="E91" s="13"/>
      <c r="F91" s="13"/>
      <c r="G91" s="121"/>
      <c r="H91" s="9">
        <v>19</v>
      </c>
      <c r="I91" s="134">
        <v>19</v>
      </c>
      <c r="J91" s="846"/>
      <c r="K91" s="831"/>
      <c r="L91" s="849"/>
    </row>
    <row r="92" spans="1:14" ht="15.75" thickBot="1" x14ac:dyDescent="0.3">
      <c r="A92" s="775" t="s">
        <v>52</v>
      </c>
      <c r="B92" s="776"/>
      <c r="C92" s="776"/>
      <c r="D92" s="776"/>
      <c r="E92" s="776"/>
      <c r="F92" s="776"/>
      <c r="G92" s="776"/>
      <c r="H92" s="776"/>
      <c r="I92" s="776"/>
      <c r="J92" s="776"/>
      <c r="K92" s="776"/>
      <c r="L92" s="777"/>
    </row>
    <row r="93" spans="1:14" ht="15.75" thickBot="1" x14ac:dyDescent="0.3">
      <c r="A93" s="17">
        <v>59</v>
      </c>
      <c r="B93" s="92">
        <v>122</v>
      </c>
      <c r="C93" s="8">
        <v>20</v>
      </c>
      <c r="D93" s="393">
        <v>21</v>
      </c>
      <c r="E93" s="234">
        <v>3</v>
      </c>
      <c r="F93" s="234">
        <v>1</v>
      </c>
      <c r="G93" s="234"/>
      <c r="H93" s="8">
        <f>C93+E93-F93-G93</f>
        <v>22</v>
      </c>
      <c r="I93" s="142">
        <v>22</v>
      </c>
      <c r="J93" s="767">
        <f>K93+L93</f>
        <v>41</v>
      </c>
      <c r="K93" s="710">
        <f>H93+H94</f>
        <v>41</v>
      </c>
      <c r="L93" s="770"/>
      <c r="M93" s="371"/>
    </row>
    <row r="94" spans="1:14" s="79" customFormat="1" ht="15.75" thickBot="1" x14ac:dyDescent="0.3">
      <c r="A94" s="27">
        <v>60</v>
      </c>
      <c r="B94" s="195" t="s">
        <v>110</v>
      </c>
      <c r="C94" s="9">
        <v>19</v>
      </c>
      <c r="D94" s="68">
        <v>19</v>
      </c>
      <c r="E94" s="559"/>
      <c r="F94" s="559"/>
      <c r="G94" s="123"/>
      <c r="H94" s="9">
        <f>C94+E94-F94</f>
        <v>19</v>
      </c>
      <c r="I94" s="68">
        <v>19</v>
      </c>
      <c r="J94" s="768"/>
      <c r="K94" s="711"/>
      <c r="L94" s="771"/>
      <c r="M94"/>
    </row>
    <row r="95" spans="1:14" ht="15.75" customHeight="1" thickBot="1" x14ac:dyDescent="0.3">
      <c r="A95" s="733" t="s">
        <v>27</v>
      </c>
      <c r="B95" s="734"/>
      <c r="C95" s="703"/>
      <c r="D95" s="734"/>
      <c r="E95" s="734"/>
      <c r="F95" s="734"/>
      <c r="G95" s="734"/>
      <c r="H95" s="734"/>
      <c r="I95" s="734"/>
      <c r="J95" s="734"/>
      <c r="K95" s="734"/>
      <c r="L95" s="746"/>
    </row>
    <row r="96" spans="1:14" ht="15.75" customHeight="1" thickBot="1" x14ac:dyDescent="0.3">
      <c r="A96" s="759">
        <v>61</v>
      </c>
      <c r="B96" s="227" t="s">
        <v>143</v>
      </c>
      <c r="C96" s="252">
        <v>10</v>
      </c>
      <c r="D96" s="354">
        <v>10</v>
      </c>
      <c r="E96" s="253"/>
      <c r="F96" s="253"/>
      <c r="G96" s="254"/>
      <c r="H96" s="255">
        <v>10</v>
      </c>
      <c r="I96" s="354">
        <v>10</v>
      </c>
      <c r="J96" s="719">
        <f>K96+L96</f>
        <v>28</v>
      </c>
      <c r="K96" s="722">
        <f>H96</f>
        <v>10</v>
      </c>
      <c r="L96" s="761">
        <f>I97</f>
        <v>18</v>
      </c>
      <c r="M96" s="532"/>
    </row>
    <row r="97" spans="1:13" ht="15.75" customHeight="1" thickBot="1" x14ac:dyDescent="0.3">
      <c r="A97" s="814"/>
      <c r="B97" s="341" t="s">
        <v>144</v>
      </c>
      <c r="C97" s="511">
        <v>19</v>
      </c>
      <c r="D97" s="512">
        <v>19</v>
      </c>
      <c r="E97" s="513"/>
      <c r="F97" s="513">
        <v>1</v>
      </c>
      <c r="G97" s="514"/>
      <c r="H97" s="515">
        <f>C97+E97-F97</f>
        <v>18</v>
      </c>
      <c r="I97" s="347">
        <f>D97+E97-F97</f>
        <v>18</v>
      </c>
      <c r="J97" s="721"/>
      <c r="K97" s="724"/>
      <c r="L97" s="763"/>
      <c r="M97" s="169"/>
    </row>
    <row r="98" spans="1:13" ht="15.75" customHeight="1" thickBot="1" x14ac:dyDescent="0.3">
      <c r="A98" s="851" t="s">
        <v>60</v>
      </c>
      <c r="B98" s="852"/>
      <c r="C98" s="852"/>
      <c r="D98" s="852"/>
      <c r="E98" s="852"/>
      <c r="F98" s="852"/>
      <c r="G98" s="852"/>
      <c r="H98" s="852"/>
      <c r="I98" s="852"/>
      <c r="J98" s="852"/>
      <c r="K98" s="852"/>
      <c r="L98" s="853"/>
    </row>
    <row r="99" spans="1:13" ht="15.75" customHeight="1" thickBot="1" x14ac:dyDescent="0.3">
      <c r="A99" s="580">
        <v>62</v>
      </c>
      <c r="B99" s="195" t="s">
        <v>3</v>
      </c>
      <c r="C99" s="118">
        <v>0</v>
      </c>
      <c r="D99" s="315">
        <v>0</v>
      </c>
      <c r="E99" s="580">
        <v>25</v>
      </c>
      <c r="F99" s="580">
        <v>1</v>
      </c>
      <c r="G99" s="580"/>
      <c r="H99" s="118">
        <f>C99+E99-F99-G99</f>
        <v>24</v>
      </c>
      <c r="I99" s="390">
        <v>25</v>
      </c>
      <c r="J99" s="854">
        <f>K99+L99</f>
        <v>286</v>
      </c>
      <c r="K99" s="855">
        <f>H104+H106+H108+H110+H112+H99+H100+H101+H102</f>
        <v>199</v>
      </c>
      <c r="L99" s="856">
        <f>I105+I107+I109+I111+I113+I114+I115+I103</f>
        <v>87</v>
      </c>
      <c r="M99" s="427">
        <f>I99+I100+I101+I102+I104+I106+I108+I110+I112</f>
        <v>204</v>
      </c>
    </row>
    <row r="100" spans="1:13" ht="15.75" customHeight="1" x14ac:dyDescent="0.25">
      <c r="A100" s="569">
        <v>63</v>
      </c>
      <c r="B100" s="195" t="s">
        <v>115</v>
      </c>
      <c r="C100" s="210">
        <v>0</v>
      </c>
      <c r="D100" s="314">
        <v>0</v>
      </c>
      <c r="E100" s="569">
        <v>25</v>
      </c>
      <c r="F100" s="569"/>
      <c r="G100" s="569"/>
      <c r="H100" s="210">
        <f>C100+E100-F100-G100</f>
        <v>25</v>
      </c>
      <c r="I100" s="314">
        <f>D100+E100-F100-G100</f>
        <v>25</v>
      </c>
      <c r="J100" s="846"/>
      <c r="K100" s="831"/>
      <c r="L100" s="857"/>
      <c r="M100">
        <v>5</v>
      </c>
    </row>
    <row r="101" spans="1:13" ht="15.75" customHeight="1" x14ac:dyDescent="0.25">
      <c r="A101" s="569">
        <v>64</v>
      </c>
      <c r="B101" s="195" t="s">
        <v>14</v>
      </c>
      <c r="C101" s="210">
        <v>0</v>
      </c>
      <c r="D101" s="314">
        <v>0</v>
      </c>
      <c r="E101" s="569">
        <v>25</v>
      </c>
      <c r="F101" s="569">
        <v>1</v>
      </c>
      <c r="G101" s="569"/>
      <c r="H101" s="210">
        <f>C101+E101-F101-G101</f>
        <v>24</v>
      </c>
      <c r="I101" s="396">
        <v>25</v>
      </c>
      <c r="J101" s="846"/>
      <c r="K101" s="831"/>
      <c r="L101" s="857"/>
    </row>
    <row r="102" spans="1:13" ht="15.75" customHeight="1" x14ac:dyDescent="0.25">
      <c r="A102" s="785">
        <v>65</v>
      </c>
      <c r="B102" s="195" t="s">
        <v>15</v>
      </c>
      <c r="C102" s="210">
        <v>0</v>
      </c>
      <c r="D102" s="314">
        <v>0</v>
      </c>
      <c r="E102" s="569">
        <v>22</v>
      </c>
      <c r="F102" s="569"/>
      <c r="G102" s="569"/>
      <c r="H102" s="210">
        <f>C102+E102-F102-G102</f>
        <v>22</v>
      </c>
      <c r="I102" s="396">
        <v>25</v>
      </c>
      <c r="J102" s="846"/>
      <c r="K102" s="831"/>
      <c r="L102" s="857"/>
    </row>
    <row r="103" spans="1:13" ht="15.75" customHeight="1" x14ac:dyDescent="0.25">
      <c r="A103" s="859"/>
      <c r="B103" s="127" t="s">
        <v>152</v>
      </c>
      <c r="C103" s="120">
        <v>0</v>
      </c>
      <c r="D103" s="456">
        <v>0</v>
      </c>
      <c r="E103" s="569">
        <v>3</v>
      </c>
      <c r="F103" s="569"/>
      <c r="G103" s="569"/>
      <c r="H103" s="120">
        <f>C103+E103-F103-G103</f>
        <v>3</v>
      </c>
      <c r="I103" s="456">
        <f>D103+E103-F103-G103</f>
        <v>3</v>
      </c>
      <c r="J103" s="846"/>
      <c r="K103" s="831"/>
      <c r="L103" s="857"/>
    </row>
    <row r="104" spans="1:13" ht="15.75" customHeight="1" x14ac:dyDescent="0.25">
      <c r="A104" s="860">
        <v>66</v>
      </c>
      <c r="B104" s="195" t="s">
        <v>112</v>
      </c>
      <c r="C104" s="118">
        <v>20</v>
      </c>
      <c r="D104" s="315">
        <v>20</v>
      </c>
      <c r="E104" s="580">
        <v>1</v>
      </c>
      <c r="F104" s="580">
        <v>1</v>
      </c>
      <c r="G104" s="580"/>
      <c r="H104" s="118">
        <f t="shared" ref="H104:H111" si="6">C104+E104-F104-G104</f>
        <v>20</v>
      </c>
      <c r="I104" s="315">
        <f t="shared" ref="I104:I110" si="7">D104+E104-F104-G104</f>
        <v>20</v>
      </c>
      <c r="J104" s="846"/>
      <c r="K104" s="831"/>
      <c r="L104" s="857"/>
    </row>
    <row r="105" spans="1:13" ht="15.75" customHeight="1" x14ac:dyDescent="0.25">
      <c r="A105" s="754"/>
      <c r="B105" s="127" t="s">
        <v>113</v>
      </c>
      <c r="C105" s="151">
        <v>4</v>
      </c>
      <c r="D105" s="313">
        <v>4</v>
      </c>
      <c r="E105" s="579"/>
      <c r="F105" s="579"/>
      <c r="G105" s="579"/>
      <c r="H105" s="151">
        <f t="shared" si="6"/>
        <v>4</v>
      </c>
      <c r="I105" s="313">
        <f t="shared" si="7"/>
        <v>4</v>
      </c>
      <c r="J105" s="846"/>
      <c r="K105" s="831"/>
      <c r="L105" s="857"/>
    </row>
    <row r="106" spans="1:13" ht="15.75" customHeight="1" x14ac:dyDescent="0.25">
      <c r="A106" s="758">
        <v>67</v>
      </c>
      <c r="B106" s="196" t="s">
        <v>4</v>
      </c>
      <c r="C106" s="118">
        <v>19</v>
      </c>
      <c r="D106" s="315">
        <v>19</v>
      </c>
      <c r="E106" s="580">
        <v>1</v>
      </c>
      <c r="F106" s="580"/>
      <c r="G106" s="580"/>
      <c r="H106" s="118">
        <f t="shared" si="6"/>
        <v>20</v>
      </c>
      <c r="I106" s="315">
        <f t="shared" si="7"/>
        <v>20</v>
      </c>
      <c r="J106" s="846"/>
      <c r="K106" s="831"/>
      <c r="L106" s="857"/>
    </row>
    <row r="107" spans="1:13" ht="15.75" customHeight="1" x14ac:dyDescent="0.25">
      <c r="A107" s="754"/>
      <c r="B107" s="127" t="s">
        <v>146</v>
      </c>
      <c r="C107" s="151">
        <v>3</v>
      </c>
      <c r="D107" s="313">
        <v>3</v>
      </c>
      <c r="E107" s="579"/>
      <c r="F107" s="579"/>
      <c r="G107" s="579"/>
      <c r="H107" s="151">
        <f t="shared" si="6"/>
        <v>3</v>
      </c>
      <c r="I107" s="313">
        <f t="shared" si="7"/>
        <v>3</v>
      </c>
      <c r="J107" s="846"/>
      <c r="K107" s="831"/>
      <c r="L107" s="857"/>
    </row>
    <row r="108" spans="1:13" ht="15.75" customHeight="1" x14ac:dyDescent="0.25">
      <c r="A108" s="758">
        <v>68</v>
      </c>
      <c r="B108" s="196" t="s">
        <v>18</v>
      </c>
      <c r="C108" s="118">
        <v>20</v>
      </c>
      <c r="D108" s="315">
        <v>20</v>
      </c>
      <c r="E108" s="580"/>
      <c r="F108" s="580"/>
      <c r="G108" s="580"/>
      <c r="H108" s="118">
        <f t="shared" si="6"/>
        <v>20</v>
      </c>
      <c r="I108" s="315">
        <f t="shared" si="7"/>
        <v>20</v>
      </c>
      <c r="J108" s="846"/>
      <c r="K108" s="831"/>
      <c r="L108" s="857"/>
    </row>
    <row r="109" spans="1:13" ht="15.75" customHeight="1" x14ac:dyDescent="0.25">
      <c r="A109" s="754"/>
      <c r="B109" s="127" t="s">
        <v>147</v>
      </c>
      <c r="C109" s="151">
        <v>4</v>
      </c>
      <c r="D109" s="313">
        <v>4</v>
      </c>
      <c r="E109" s="579"/>
      <c r="F109" s="579"/>
      <c r="G109" s="579"/>
      <c r="H109" s="151">
        <f t="shared" si="6"/>
        <v>4</v>
      </c>
      <c r="I109" s="313">
        <f t="shared" si="7"/>
        <v>4</v>
      </c>
      <c r="J109" s="846"/>
      <c r="K109" s="831"/>
      <c r="L109" s="857"/>
    </row>
    <row r="110" spans="1:13" ht="15.75" customHeight="1" x14ac:dyDescent="0.25">
      <c r="A110" s="758">
        <v>69</v>
      </c>
      <c r="B110" s="196" t="s">
        <v>89</v>
      </c>
      <c r="C110" s="118">
        <v>19</v>
      </c>
      <c r="D110" s="315">
        <v>19</v>
      </c>
      <c r="E110" s="580">
        <v>1</v>
      </c>
      <c r="F110" s="580"/>
      <c r="G110" s="580"/>
      <c r="H110" s="118">
        <f t="shared" si="6"/>
        <v>20</v>
      </c>
      <c r="I110" s="315">
        <f t="shared" si="7"/>
        <v>20</v>
      </c>
      <c r="J110" s="846"/>
      <c r="K110" s="831"/>
      <c r="L110" s="857"/>
    </row>
    <row r="111" spans="1:13" ht="15.75" customHeight="1" x14ac:dyDescent="0.25">
      <c r="A111" s="754"/>
      <c r="B111" s="150" t="s">
        <v>148</v>
      </c>
      <c r="C111" s="151">
        <v>3</v>
      </c>
      <c r="D111" s="313">
        <v>3</v>
      </c>
      <c r="E111" s="579">
        <v>6</v>
      </c>
      <c r="F111" s="579">
        <v>2</v>
      </c>
      <c r="G111" s="579"/>
      <c r="H111" s="151">
        <f t="shared" si="6"/>
        <v>7</v>
      </c>
      <c r="I111" s="313">
        <f>D111+E111-F111-G111</f>
        <v>7</v>
      </c>
      <c r="J111" s="846"/>
      <c r="K111" s="831"/>
      <c r="L111" s="857"/>
    </row>
    <row r="112" spans="1:13" ht="15.75" customHeight="1" x14ac:dyDescent="0.25">
      <c r="A112" s="567">
        <v>70</v>
      </c>
      <c r="B112" s="195" t="s">
        <v>20</v>
      </c>
      <c r="C112" s="9">
        <v>24</v>
      </c>
      <c r="D112" s="148">
        <v>24</v>
      </c>
      <c r="E112" s="580"/>
      <c r="F112" s="580"/>
      <c r="G112" s="320"/>
      <c r="H112" s="118">
        <f>C112+E112-F112</f>
        <v>24</v>
      </c>
      <c r="I112" s="315">
        <f>D112+E112-F112</f>
        <v>24</v>
      </c>
      <c r="J112" s="846"/>
      <c r="K112" s="831"/>
      <c r="L112" s="857"/>
    </row>
    <row r="113" spans="1:14" ht="15.75" customHeight="1" x14ac:dyDescent="0.25">
      <c r="A113" s="225">
        <v>71</v>
      </c>
      <c r="B113" s="150" t="s">
        <v>117</v>
      </c>
      <c r="C113" s="69">
        <v>29</v>
      </c>
      <c r="D113" s="316">
        <v>29</v>
      </c>
      <c r="E113" s="579"/>
      <c r="F113" s="579"/>
      <c r="G113" s="153"/>
      <c r="H113" s="151">
        <f>C113+E113-F113</f>
        <v>29</v>
      </c>
      <c r="I113" s="313">
        <f>D113+E113-F113</f>
        <v>29</v>
      </c>
      <c r="J113" s="846"/>
      <c r="K113" s="831"/>
      <c r="L113" s="857"/>
    </row>
    <row r="114" spans="1:14" ht="15.75" customHeight="1" x14ac:dyDescent="0.25">
      <c r="A114" s="224">
        <v>72</v>
      </c>
      <c r="B114" s="127" t="s">
        <v>118</v>
      </c>
      <c r="C114" s="120">
        <v>18</v>
      </c>
      <c r="D114" s="456">
        <v>18</v>
      </c>
      <c r="E114" s="577"/>
      <c r="F114" s="577"/>
      <c r="G114" s="126"/>
      <c r="H114" s="120">
        <f>C114+E114-F114-G114</f>
        <v>18</v>
      </c>
      <c r="I114" s="456">
        <f>D114+E114-F114</f>
        <v>18</v>
      </c>
      <c r="J114" s="846"/>
      <c r="K114" s="831"/>
      <c r="L114" s="857"/>
    </row>
    <row r="115" spans="1:14" ht="15.75" customHeight="1" thickBot="1" x14ac:dyDescent="0.3">
      <c r="A115" s="516">
        <v>73</v>
      </c>
      <c r="B115" s="517" t="s">
        <v>145</v>
      </c>
      <c r="C115" s="518">
        <v>19</v>
      </c>
      <c r="D115" s="519">
        <v>19</v>
      </c>
      <c r="E115" s="554"/>
      <c r="F115" s="554"/>
      <c r="G115" s="520"/>
      <c r="H115" s="518">
        <f>C115+E115-F115-G115</f>
        <v>19</v>
      </c>
      <c r="I115" s="519">
        <v>19</v>
      </c>
      <c r="J115" s="784"/>
      <c r="K115" s="788"/>
      <c r="L115" s="858"/>
    </row>
    <row r="116" spans="1:14" ht="15.75" customHeight="1" thickBot="1" x14ac:dyDescent="0.3">
      <c r="A116" s="744" t="s">
        <v>28</v>
      </c>
      <c r="B116" s="745"/>
      <c r="C116" s="745"/>
      <c r="D116" s="745"/>
      <c r="E116" s="745"/>
      <c r="F116" s="745"/>
      <c r="G116" s="745"/>
      <c r="H116" s="745"/>
      <c r="I116" s="745"/>
      <c r="J116" s="745"/>
      <c r="K116" s="745"/>
      <c r="L116" s="829"/>
    </row>
    <row r="117" spans="1:14" ht="15.75" customHeight="1" thickBot="1" x14ac:dyDescent="0.3">
      <c r="A117" s="498">
        <v>74</v>
      </c>
      <c r="B117" s="521" t="s">
        <v>5</v>
      </c>
      <c r="C117" s="495">
        <v>24</v>
      </c>
      <c r="D117" s="522">
        <v>24</v>
      </c>
      <c r="E117" s="502"/>
      <c r="F117" s="502"/>
      <c r="G117" s="523"/>
      <c r="H117" s="500">
        <f>C117+E117-F117</f>
        <v>24</v>
      </c>
      <c r="I117" s="501">
        <f>D117+E117-F117</f>
        <v>24</v>
      </c>
      <c r="J117" s="24">
        <f>K117</f>
        <v>24</v>
      </c>
      <c r="K117" s="245">
        <f>I117</f>
        <v>24</v>
      </c>
      <c r="L117" s="524">
        <v>0</v>
      </c>
      <c r="M117" s="427"/>
    </row>
    <row r="118" spans="1:14" ht="15.75" thickBot="1" x14ac:dyDescent="0.3">
      <c r="A118" s="775" t="s">
        <v>119</v>
      </c>
      <c r="B118" s="842"/>
      <c r="C118" s="842"/>
      <c r="D118" s="842"/>
      <c r="E118" s="842"/>
      <c r="F118" s="842"/>
      <c r="G118" s="842"/>
      <c r="H118" s="842"/>
      <c r="I118" s="842"/>
      <c r="J118" s="842"/>
      <c r="K118" s="842"/>
      <c r="L118" s="843"/>
    </row>
    <row r="119" spans="1:14" ht="15.75" thickBot="1" x14ac:dyDescent="0.3">
      <c r="A119" s="17">
        <v>75</v>
      </c>
      <c r="B119" s="323" t="s">
        <v>149</v>
      </c>
      <c r="C119" s="336">
        <v>15</v>
      </c>
      <c r="D119" s="337">
        <v>15</v>
      </c>
      <c r="E119" s="338">
        <v>6</v>
      </c>
      <c r="F119" s="338">
        <v>2</v>
      </c>
      <c r="G119" s="338"/>
      <c r="H119" s="339">
        <f>C119+E119-F119-G119</f>
        <v>19</v>
      </c>
      <c r="I119" s="340">
        <f>D119+E119-F119-G119</f>
        <v>19</v>
      </c>
      <c r="J119" s="719">
        <f>L119</f>
        <v>33</v>
      </c>
      <c r="K119" s="719">
        <v>0</v>
      </c>
      <c r="L119" s="751">
        <f>I119+I120</f>
        <v>33</v>
      </c>
      <c r="M119" s="427"/>
    </row>
    <row r="120" spans="1:14" ht="15.75" thickBot="1" x14ac:dyDescent="0.3">
      <c r="A120" s="21">
        <v>76</v>
      </c>
      <c r="B120" s="341" t="s">
        <v>19</v>
      </c>
      <c r="C120" s="342">
        <v>14</v>
      </c>
      <c r="D120" s="343">
        <v>14</v>
      </c>
      <c r="E120" s="344"/>
      <c r="F120" s="344"/>
      <c r="G120" s="345"/>
      <c r="H120" s="346">
        <f>D120+E120-F120-G120</f>
        <v>14</v>
      </c>
      <c r="I120" s="347">
        <f>C120+E120-F120-G120</f>
        <v>14</v>
      </c>
      <c r="J120" s="721"/>
      <c r="K120" s="721"/>
      <c r="L120" s="752"/>
    </row>
    <row r="121" spans="1:14" ht="15.75" customHeight="1" thickBot="1" x14ac:dyDescent="0.3">
      <c r="A121" s="775" t="s">
        <v>65</v>
      </c>
      <c r="B121" s="776"/>
      <c r="C121" s="776"/>
      <c r="D121" s="776"/>
      <c r="E121" s="776"/>
      <c r="F121" s="776"/>
      <c r="G121" s="776"/>
      <c r="H121" s="776"/>
      <c r="I121" s="776"/>
      <c r="J121" s="776"/>
      <c r="K121" s="776"/>
      <c r="L121" s="777"/>
    </row>
    <row r="122" spans="1:14" ht="14.25" customHeight="1" thickBot="1" x14ac:dyDescent="0.3">
      <c r="A122" s="576">
        <v>77</v>
      </c>
      <c r="B122" s="90">
        <v>49</v>
      </c>
      <c r="C122" s="9">
        <v>24</v>
      </c>
      <c r="D122" s="450">
        <v>25</v>
      </c>
      <c r="E122" s="559"/>
      <c r="F122" s="559"/>
      <c r="G122" s="149"/>
      <c r="H122" s="10">
        <f>C122+E122-F122-G122</f>
        <v>24</v>
      </c>
      <c r="I122" s="314">
        <v>24</v>
      </c>
      <c r="J122" s="560">
        <f>H122</f>
        <v>24</v>
      </c>
      <c r="K122" s="561">
        <f>H122</f>
        <v>24</v>
      </c>
      <c r="L122" s="568">
        <v>0</v>
      </c>
      <c r="M122" s="460"/>
    </row>
    <row r="123" spans="1:14" ht="16.5" customHeight="1" thickBot="1" x14ac:dyDescent="0.3">
      <c r="A123" s="733" t="s">
        <v>36</v>
      </c>
      <c r="B123" s="734"/>
      <c r="C123" s="734"/>
      <c r="D123" s="734"/>
      <c r="E123" s="734"/>
      <c r="F123" s="734"/>
      <c r="G123" s="734"/>
      <c r="H123" s="734"/>
      <c r="I123" s="734"/>
      <c r="J123" s="734"/>
      <c r="K123" s="734"/>
      <c r="L123" s="746"/>
    </row>
    <row r="124" spans="1:14" ht="15.75" customHeight="1" thickBot="1" x14ac:dyDescent="0.3">
      <c r="A124" s="231">
        <v>78</v>
      </c>
      <c r="B124" s="358">
        <v>47</v>
      </c>
      <c r="C124" s="109">
        <v>25</v>
      </c>
      <c r="D124" s="525">
        <v>25</v>
      </c>
      <c r="E124" s="526"/>
      <c r="F124" s="232"/>
      <c r="G124" s="232"/>
      <c r="H124" s="8">
        <v>25</v>
      </c>
      <c r="I124" s="142">
        <v>25</v>
      </c>
      <c r="J124" s="719">
        <f>K124</f>
        <v>46</v>
      </c>
      <c r="K124" s="722">
        <f>H124+H125</f>
        <v>46</v>
      </c>
      <c r="L124" s="725">
        <v>0</v>
      </c>
      <c r="M124" s="101">
        <v>1</v>
      </c>
    </row>
    <row r="125" spans="1:14" ht="15.75" customHeight="1" thickBot="1" x14ac:dyDescent="0.3">
      <c r="A125" s="312">
        <v>79</v>
      </c>
      <c r="B125" s="326">
        <v>48</v>
      </c>
      <c r="C125" s="111">
        <v>22</v>
      </c>
      <c r="D125" s="527">
        <v>24</v>
      </c>
      <c r="E125" s="563"/>
      <c r="F125" s="329">
        <v>1</v>
      </c>
      <c r="G125" s="329"/>
      <c r="H125" s="11">
        <v>21</v>
      </c>
      <c r="I125" s="528">
        <v>22</v>
      </c>
      <c r="J125" s="721"/>
      <c r="K125" s="724"/>
      <c r="L125" s="727"/>
      <c r="M125" s="169">
        <f>I124+I125</f>
        <v>47</v>
      </c>
    </row>
    <row r="126" spans="1:14" ht="15.75" customHeight="1" thickBot="1" x14ac:dyDescent="0.3">
      <c r="A126" s="744" t="s">
        <v>37</v>
      </c>
      <c r="B126" s="745"/>
      <c r="C126" s="745"/>
      <c r="D126" s="745"/>
      <c r="E126" s="745"/>
      <c r="F126" s="745"/>
      <c r="G126" s="745"/>
      <c r="H126" s="745"/>
      <c r="I126" s="745"/>
      <c r="J126" s="745"/>
      <c r="K126" s="745"/>
      <c r="L126" s="829"/>
    </row>
    <row r="127" spans="1:14" ht="13.5" customHeight="1" thickBot="1" x14ac:dyDescent="0.3">
      <c r="A127" s="231">
        <v>80</v>
      </c>
      <c r="B127" s="92">
        <v>40</v>
      </c>
      <c r="C127" s="109">
        <v>24</v>
      </c>
      <c r="D127" s="295">
        <v>24</v>
      </c>
      <c r="E127" s="234"/>
      <c r="F127" s="234"/>
      <c r="G127" s="234"/>
      <c r="H127" s="8">
        <v>24</v>
      </c>
      <c r="I127" s="66">
        <f>D127+E127-F127</f>
        <v>24</v>
      </c>
      <c r="J127" s="552">
        <f>SUM(H127:H127)</f>
        <v>24</v>
      </c>
      <c r="K127" s="566">
        <f>J127</f>
        <v>24</v>
      </c>
      <c r="L127" s="570">
        <v>0</v>
      </c>
      <c r="M127" s="427"/>
      <c r="N127" s="194"/>
    </row>
    <row r="128" spans="1:14" ht="15.75" customHeight="1" thickBot="1" x14ac:dyDescent="0.3">
      <c r="A128" s="775" t="s">
        <v>38</v>
      </c>
      <c r="B128" s="776"/>
      <c r="C128" s="776"/>
      <c r="D128" s="776"/>
      <c r="E128" s="776"/>
      <c r="F128" s="776"/>
      <c r="G128" s="776"/>
      <c r="H128" s="776"/>
      <c r="I128" s="776"/>
      <c r="J128" s="776"/>
      <c r="K128" s="776"/>
      <c r="L128" s="777"/>
    </row>
    <row r="129" spans="1:15" ht="15.75" customHeight="1" thickBot="1" x14ac:dyDescent="0.3">
      <c r="A129" s="17">
        <v>81</v>
      </c>
      <c r="B129" s="92">
        <v>11</v>
      </c>
      <c r="C129" s="8">
        <v>0</v>
      </c>
      <c r="D129" s="142">
        <v>0</v>
      </c>
      <c r="E129" s="234">
        <v>21</v>
      </c>
      <c r="F129" s="234">
        <v>1</v>
      </c>
      <c r="G129" s="234"/>
      <c r="H129" s="8">
        <f>C129+E129-F129-G129</f>
        <v>20</v>
      </c>
      <c r="I129" s="142">
        <f>D129+E129-F129-G129</f>
        <v>20</v>
      </c>
      <c r="J129" s="845">
        <f>H131+H132+H133+H134+H135+H136+H130+H129</f>
        <v>177</v>
      </c>
      <c r="K129" s="830">
        <f>H131+H132+H133+H134+H135+H136+H130+H129</f>
        <v>177</v>
      </c>
      <c r="L129" s="725">
        <v>0</v>
      </c>
      <c r="M129" s="427"/>
    </row>
    <row r="130" spans="1:15" ht="15.75" customHeight="1" x14ac:dyDescent="0.25">
      <c r="A130" s="19">
        <v>82</v>
      </c>
      <c r="B130" s="93">
        <v>16</v>
      </c>
      <c r="C130" s="10">
        <v>0</v>
      </c>
      <c r="D130" s="141">
        <v>0</v>
      </c>
      <c r="E130" s="335">
        <v>21</v>
      </c>
      <c r="F130" s="335">
        <v>1</v>
      </c>
      <c r="G130" s="335"/>
      <c r="H130" s="10">
        <f>C130+E130-F130-G130</f>
        <v>20</v>
      </c>
      <c r="I130" s="141">
        <f>D130+E130-F130-G130</f>
        <v>20</v>
      </c>
      <c r="J130" s="846"/>
      <c r="K130" s="831"/>
      <c r="L130" s="726"/>
    </row>
    <row r="131" spans="1:15" ht="15.75" customHeight="1" x14ac:dyDescent="0.25">
      <c r="A131" s="576">
        <v>83</v>
      </c>
      <c r="B131" s="90">
        <v>21</v>
      </c>
      <c r="C131" s="9">
        <v>25</v>
      </c>
      <c r="D131" s="148">
        <v>25</v>
      </c>
      <c r="E131" s="559">
        <v>2</v>
      </c>
      <c r="F131" s="559">
        <v>3</v>
      </c>
      <c r="G131" s="559"/>
      <c r="H131" s="9">
        <f>C131+E131-F131-G131</f>
        <v>24</v>
      </c>
      <c r="I131" s="148">
        <v>24</v>
      </c>
      <c r="J131" s="846"/>
      <c r="K131" s="831"/>
      <c r="L131" s="726"/>
    </row>
    <row r="132" spans="1:15" ht="15.75" customHeight="1" x14ac:dyDescent="0.25">
      <c r="A132" s="576">
        <v>84</v>
      </c>
      <c r="B132" s="90">
        <v>26</v>
      </c>
      <c r="C132" s="9">
        <v>25</v>
      </c>
      <c r="D132" s="148">
        <v>25</v>
      </c>
      <c r="E132" s="559"/>
      <c r="F132" s="559">
        <v>1</v>
      </c>
      <c r="G132" s="559"/>
      <c r="H132" s="9">
        <f>C132+E132-F132-G132</f>
        <v>24</v>
      </c>
      <c r="I132" s="148">
        <v>24</v>
      </c>
      <c r="J132" s="846"/>
      <c r="K132" s="831"/>
      <c r="L132" s="726"/>
    </row>
    <row r="133" spans="1:15" ht="15.75" customHeight="1" x14ac:dyDescent="0.25">
      <c r="A133" s="576">
        <v>85</v>
      </c>
      <c r="B133" s="90">
        <v>31</v>
      </c>
      <c r="C133" s="9">
        <v>24</v>
      </c>
      <c r="D133" s="148">
        <v>24</v>
      </c>
      <c r="E133" s="559"/>
      <c r="F133" s="13"/>
      <c r="G133" s="559"/>
      <c r="H133" s="9">
        <f>C133+E133-F133-G133</f>
        <v>24</v>
      </c>
      <c r="I133" s="148">
        <v>24</v>
      </c>
      <c r="J133" s="846"/>
      <c r="K133" s="831"/>
      <c r="L133" s="726"/>
    </row>
    <row r="134" spans="1:15" ht="15.75" customHeight="1" x14ac:dyDescent="0.25">
      <c r="A134" s="576">
        <v>86</v>
      </c>
      <c r="B134" s="90">
        <v>36</v>
      </c>
      <c r="C134" s="9">
        <v>22</v>
      </c>
      <c r="D134" s="461">
        <v>22</v>
      </c>
      <c r="E134" s="559"/>
      <c r="F134" s="13"/>
      <c r="G134" s="559"/>
      <c r="H134" s="9">
        <f>C134+E134-F134</f>
        <v>22</v>
      </c>
      <c r="I134" s="148">
        <v>22</v>
      </c>
      <c r="J134" s="846"/>
      <c r="K134" s="831"/>
      <c r="L134" s="726"/>
    </row>
    <row r="135" spans="1:15" ht="17.25" customHeight="1" x14ac:dyDescent="0.25">
      <c r="A135" s="103">
        <v>87</v>
      </c>
      <c r="B135" s="90">
        <v>41</v>
      </c>
      <c r="C135" s="97">
        <v>20</v>
      </c>
      <c r="D135" s="462">
        <v>20</v>
      </c>
      <c r="E135" s="559"/>
      <c r="F135" s="13"/>
      <c r="G135" s="559"/>
      <c r="H135" s="9">
        <f>C135+E135-F135</f>
        <v>20</v>
      </c>
      <c r="I135" s="148">
        <f>D135+E135-F135</f>
        <v>20</v>
      </c>
      <c r="J135" s="846"/>
      <c r="K135" s="831"/>
      <c r="L135" s="726"/>
      <c r="O135" s="78"/>
    </row>
    <row r="136" spans="1:15" ht="15.75" thickBot="1" x14ac:dyDescent="0.3">
      <c r="A136" s="27">
        <v>88</v>
      </c>
      <c r="B136" s="95">
        <v>46</v>
      </c>
      <c r="C136" s="100">
        <v>23</v>
      </c>
      <c r="D136" s="529">
        <v>23</v>
      </c>
      <c r="E136" s="562"/>
      <c r="F136" s="289"/>
      <c r="G136" s="562"/>
      <c r="H136" s="12">
        <v>23</v>
      </c>
      <c r="I136" s="139">
        <v>23</v>
      </c>
      <c r="J136" s="784"/>
      <c r="K136" s="788"/>
      <c r="L136" s="861"/>
    </row>
    <row r="137" spans="1:15" ht="15.75" customHeight="1" thickBot="1" x14ac:dyDescent="0.3">
      <c r="A137" s="744" t="s">
        <v>95</v>
      </c>
      <c r="B137" s="745"/>
      <c r="C137" s="745"/>
      <c r="D137" s="745"/>
      <c r="E137" s="745"/>
      <c r="F137" s="745"/>
      <c r="G137" s="745"/>
      <c r="H137" s="745"/>
      <c r="I137" s="745"/>
      <c r="J137" s="745"/>
      <c r="K137" s="745"/>
      <c r="L137" s="829"/>
    </row>
    <row r="138" spans="1:15" ht="15.75" customHeight="1" thickBot="1" x14ac:dyDescent="0.3">
      <c r="A138" s="231">
        <v>89</v>
      </c>
      <c r="B138" s="358">
        <v>10</v>
      </c>
      <c r="C138" s="229">
        <v>0</v>
      </c>
      <c r="D138" s="258">
        <v>0</v>
      </c>
      <c r="E138" s="232">
        <v>26</v>
      </c>
      <c r="F138" s="232">
        <v>1</v>
      </c>
      <c r="G138" s="232"/>
      <c r="H138" s="229">
        <f>C138+E138-F138-G138</f>
        <v>25</v>
      </c>
      <c r="I138" s="258">
        <f>D138+E138-F138-G138</f>
        <v>25</v>
      </c>
      <c r="J138" s="719">
        <f>K138+L138</f>
        <v>73</v>
      </c>
      <c r="K138" s="722">
        <f>H139+H141+H138</f>
        <v>72</v>
      </c>
      <c r="L138" s="725">
        <f>H140</f>
        <v>1</v>
      </c>
      <c r="M138" s="427"/>
    </row>
    <row r="139" spans="1:15" s="79" customFormat="1" ht="15.75" customHeight="1" x14ac:dyDescent="0.25">
      <c r="A139" s="862">
        <v>90</v>
      </c>
      <c r="B139" s="117">
        <v>20</v>
      </c>
      <c r="C139" s="118">
        <v>21</v>
      </c>
      <c r="D139" s="321">
        <v>21</v>
      </c>
      <c r="E139" s="466">
        <v>8</v>
      </c>
      <c r="F139" s="466">
        <v>4</v>
      </c>
      <c r="G139" s="466"/>
      <c r="H139" s="118">
        <f>C139+E139-F139-G139</f>
        <v>25</v>
      </c>
      <c r="I139" s="321">
        <f>D139+E139-F139-G139</f>
        <v>25</v>
      </c>
      <c r="J139" s="720"/>
      <c r="K139" s="723"/>
      <c r="L139" s="726"/>
    </row>
    <row r="140" spans="1:15" s="79" customFormat="1" ht="15.75" customHeight="1" x14ac:dyDescent="0.25">
      <c r="A140" s="732"/>
      <c r="B140" s="119">
        <v>20</v>
      </c>
      <c r="C140" s="120">
        <v>1</v>
      </c>
      <c r="D140" s="128">
        <v>1</v>
      </c>
      <c r="E140" s="130"/>
      <c r="F140" s="130"/>
      <c r="G140" s="130"/>
      <c r="H140" s="120">
        <f>C140+E140-F140-G140</f>
        <v>1</v>
      </c>
      <c r="I140" s="128">
        <f>D140+E140-F140-G140</f>
        <v>1</v>
      </c>
      <c r="J140" s="720"/>
      <c r="K140" s="723"/>
      <c r="L140" s="726"/>
    </row>
    <row r="141" spans="1:15" ht="15.75" customHeight="1" thickBot="1" x14ac:dyDescent="0.3">
      <c r="A141" s="312">
        <v>91</v>
      </c>
      <c r="B141" s="326">
        <v>30</v>
      </c>
      <c r="C141" s="327">
        <v>25</v>
      </c>
      <c r="D141" s="328">
        <v>25</v>
      </c>
      <c r="E141" s="329"/>
      <c r="F141" s="329">
        <v>3</v>
      </c>
      <c r="G141" s="329"/>
      <c r="H141" s="327">
        <f>C141+E141-F141</f>
        <v>22</v>
      </c>
      <c r="I141" s="328">
        <f>H141</f>
        <v>22</v>
      </c>
      <c r="J141" s="721"/>
      <c r="K141" s="724"/>
      <c r="L141" s="727"/>
    </row>
    <row r="142" spans="1:15" ht="15.75" customHeight="1" thickBot="1" x14ac:dyDescent="0.3">
      <c r="A142" s="775" t="s">
        <v>90</v>
      </c>
      <c r="B142" s="776"/>
      <c r="C142" s="776"/>
      <c r="D142" s="776"/>
      <c r="E142" s="776"/>
      <c r="F142" s="776"/>
      <c r="G142" s="776"/>
      <c r="H142" s="776"/>
      <c r="I142" s="776"/>
      <c r="J142" s="776"/>
      <c r="K142" s="776"/>
      <c r="L142" s="777"/>
    </row>
    <row r="143" spans="1:15" ht="15.75" customHeight="1" thickBot="1" x14ac:dyDescent="0.3">
      <c r="A143" s="17">
        <v>92</v>
      </c>
      <c r="B143" s="92">
        <v>18</v>
      </c>
      <c r="C143" s="8">
        <v>0</v>
      </c>
      <c r="D143" s="142">
        <v>0</v>
      </c>
      <c r="E143" s="234">
        <v>25</v>
      </c>
      <c r="F143" s="234"/>
      <c r="G143" s="234"/>
      <c r="H143" s="8">
        <f t="shared" ref="H143:H149" si="8">C143+E143-F143-G143</f>
        <v>25</v>
      </c>
      <c r="I143" s="142">
        <f>D143+E143-F143-G143</f>
        <v>25</v>
      </c>
      <c r="J143" s="710">
        <f>K143+L143</f>
        <v>166</v>
      </c>
      <c r="K143" s="710">
        <f>H146+H147+H149+H150+H143+H144+H145</f>
        <v>163</v>
      </c>
      <c r="L143" s="713">
        <f>H148</f>
        <v>3</v>
      </c>
      <c r="M143" s="427"/>
    </row>
    <row r="144" spans="1:15" ht="15.75" customHeight="1" x14ac:dyDescent="0.25">
      <c r="A144" s="19">
        <v>93</v>
      </c>
      <c r="B144" s="93">
        <v>17</v>
      </c>
      <c r="C144" s="10">
        <v>0</v>
      </c>
      <c r="D144" s="141">
        <v>0</v>
      </c>
      <c r="E144" s="335">
        <v>20</v>
      </c>
      <c r="F144" s="335"/>
      <c r="G144" s="335"/>
      <c r="H144" s="10">
        <f t="shared" si="8"/>
        <v>20</v>
      </c>
      <c r="I144" s="141">
        <f>D144+E144-F144-G144</f>
        <v>20</v>
      </c>
      <c r="J144" s="711"/>
      <c r="K144" s="711"/>
      <c r="L144" s="714"/>
    </row>
    <row r="145" spans="1:16" ht="15.75" customHeight="1" x14ac:dyDescent="0.25">
      <c r="A145" s="19">
        <v>94</v>
      </c>
      <c r="B145" s="93">
        <v>19</v>
      </c>
      <c r="C145" s="10">
        <v>0</v>
      </c>
      <c r="D145" s="141">
        <v>0</v>
      </c>
      <c r="E145" s="335">
        <v>21</v>
      </c>
      <c r="F145" s="335">
        <v>1</v>
      </c>
      <c r="G145" s="335"/>
      <c r="H145" s="10">
        <f t="shared" si="8"/>
        <v>20</v>
      </c>
      <c r="I145" s="141">
        <f>D145+E145-F145-G145</f>
        <v>20</v>
      </c>
      <c r="J145" s="711"/>
      <c r="K145" s="711"/>
      <c r="L145" s="714"/>
    </row>
    <row r="146" spans="1:16" ht="15.75" customHeight="1" x14ac:dyDescent="0.25">
      <c r="A146" s="576">
        <v>95</v>
      </c>
      <c r="B146" s="90">
        <v>28</v>
      </c>
      <c r="C146" s="9">
        <v>21</v>
      </c>
      <c r="D146" s="68">
        <v>21</v>
      </c>
      <c r="E146" s="559">
        <v>4</v>
      </c>
      <c r="F146" s="559"/>
      <c r="G146" s="559"/>
      <c r="H146" s="9">
        <f t="shared" si="8"/>
        <v>25</v>
      </c>
      <c r="I146" s="68">
        <v>25</v>
      </c>
      <c r="J146" s="711"/>
      <c r="K146" s="711"/>
      <c r="L146" s="714"/>
      <c r="N146" s="394"/>
    </row>
    <row r="147" spans="1:16" ht="15.75" customHeight="1" x14ac:dyDescent="0.25">
      <c r="A147" s="773">
        <v>96</v>
      </c>
      <c r="B147" s="90">
        <v>29</v>
      </c>
      <c r="C147" s="9">
        <v>25</v>
      </c>
      <c r="D147" s="68">
        <v>25</v>
      </c>
      <c r="E147" s="559"/>
      <c r="F147" s="559"/>
      <c r="G147" s="559"/>
      <c r="H147" s="9">
        <f t="shared" si="8"/>
        <v>25</v>
      </c>
      <c r="I147" s="68">
        <f>D147+E147-F147-G147</f>
        <v>25</v>
      </c>
      <c r="J147" s="711"/>
      <c r="K147" s="711"/>
      <c r="L147" s="714"/>
    </row>
    <row r="148" spans="1:16" ht="15.75" customHeight="1" x14ac:dyDescent="0.25">
      <c r="A148" s="837"/>
      <c r="B148" s="464" t="s">
        <v>157</v>
      </c>
      <c r="C148" s="69">
        <v>0</v>
      </c>
      <c r="D148" s="223">
        <v>0</v>
      </c>
      <c r="E148" s="557">
        <v>3</v>
      </c>
      <c r="F148" s="557"/>
      <c r="G148" s="557"/>
      <c r="H148" s="69">
        <f>C148+E148-F148-G148</f>
        <v>3</v>
      </c>
      <c r="I148" s="223">
        <f>D148+E148-F148-G148</f>
        <v>3</v>
      </c>
      <c r="J148" s="711"/>
      <c r="K148" s="711"/>
      <c r="L148" s="714"/>
    </row>
    <row r="149" spans="1:16" x14ac:dyDescent="0.25">
      <c r="A149" s="576">
        <v>97</v>
      </c>
      <c r="B149" s="90">
        <v>38</v>
      </c>
      <c r="C149" s="9">
        <v>25</v>
      </c>
      <c r="D149" s="68">
        <v>25</v>
      </c>
      <c r="E149" s="559"/>
      <c r="F149" s="559"/>
      <c r="G149" s="559"/>
      <c r="H149" s="9">
        <f t="shared" si="8"/>
        <v>25</v>
      </c>
      <c r="I149" s="68">
        <f>D149+E149-F149</f>
        <v>25</v>
      </c>
      <c r="J149" s="711"/>
      <c r="K149" s="711"/>
      <c r="L149" s="714"/>
    </row>
    <row r="150" spans="1:16" ht="15.75" thickBot="1" x14ac:dyDescent="0.3">
      <c r="A150" s="21">
        <v>98</v>
      </c>
      <c r="B150" s="91">
        <v>39</v>
      </c>
      <c r="C150" s="39">
        <v>24</v>
      </c>
      <c r="D150" s="236">
        <v>24</v>
      </c>
      <c r="E150" s="292"/>
      <c r="F150" s="292">
        <v>1</v>
      </c>
      <c r="G150" s="292"/>
      <c r="H150" s="39">
        <v>23</v>
      </c>
      <c r="I150" s="236">
        <v>23</v>
      </c>
      <c r="J150" s="712"/>
      <c r="K150" s="712"/>
      <c r="L150" s="715"/>
    </row>
    <row r="151" spans="1:16" ht="15.75" customHeight="1" thickBot="1" x14ac:dyDescent="0.3">
      <c r="A151" s="775" t="s">
        <v>30</v>
      </c>
      <c r="B151" s="776"/>
      <c r="C151" s="776"/>
      <c r="D151" s="776"/>
      <c r="E151" s="776"/>
      <c r="F151" s="776"/>
      <c r="G151" s="776"/>
      <c r="H151" s="776"/>
      <c r="I151" s="776"/>
      <c r="J151" s="776"/>
      <c r="K151" s="776"/>
      <c r="L151" s="777"/>
    </row>
    <row r="152" spans="1:16" ht="15.75" customHeight="1" thickBot="1" x14ac:dyDescent="0.3">
      <c r="A152" s="17">
        <v>99</v>
      </c>
      <c r="B152" s="92">
        <v>211</v>
      </c>
      <c r="C152" s="8">
        <v>0</v>
      </c>
      <c r="D152" s="142">
        <v>0</v>
      </c>
      <c r="E152" s="234">
        <v>25</v>
      </c>
      <c r="F152" s="234"/>
      <c r="G152" s="234"/>
      <c r="H152" s="8">
        <f>C152+E152-F152-G152</f>
        <v>25</v>
      </c>
      <c r="I152" s="142">
        <f>D152+E152-F152-G152</f>
        <v>25</v>
      </c>
      <c r="J152" s="719">
        <f>SUM(H152:H155)</f>
        <v>94</v>
      </c>
      <c r="K152" s="722">
        <f>J152</f>
        <v>94</v>
      </c>
      <c r="L152" s="725">
        <v>0</v>
      </c>
      <c r="M152" s="454"/>
    </row>
    <row r="153" spans="1:16" ht="15.75" customHeight="1" x14ac:dyDescent="0.25">
      <c r="A153" s="576">
        <v>100</v>
      </c>
      <c r="B153" s="90">
        <v>221</v>
      </c>
      <c r="C153" s="9">
        <v>26</v>
      </c>
      <c r="D153" s="68">
        <v>26</v>
      </c>
      <c r="E153" s="559">
        <v>1</v>
      </c>
      <c r="F153" s="559">
        <v>3</v>
      </c>
      <c r="G153" s="559"/>
      <c r="H153" s="9">
        <f>C153+E153-F153-G153</f>
        <v>24</v>
      </c>
      <c r="I153" s="68">
        <f>D153+E153-F153-G153</f>
        <v>24</v>
      </c>
      <c r="J153" s="720"/>
      <c r="K153" s="723"/>
      <c r="L153" s="726"/>
      <c r="M153" s="555"/>
    </row>
    <row r="154" spans="1:16" x14ac:dyDescent="0.25">
      <c r="A154" s="576">
        <v>101</v>
      </c>
      <c r="B154" s="90">
        <v>231</v>
      </c>
      <c r="C154" s="110">
        <v>25</v>
      </c>
      <c r="D154" s="274">
        <v>25</v>
      </c>
      <c r="E154" s="13">
        <v>1</v>
      </c>
      <c r="F154" s="13"/>
      <c r="G154" s="121"/>
      <c r="H154" s="9">
        <f>SUM(C154+E154-F154-G154)</f>
        <v>26</v>
      </c>
      <c r="I154" s="68">
        <f>SUM(D154+E154-F154)</f>
        <v>26</v>
      </c>
      <c r="J154" s="720"/>
      <c r="K154" s="723"/>
      <c r="L154" s="726"/>
    </row>
    <row r="155" spans="1:16" ht="15.75" thickBot="1" x14ac:dyDescent="0.3">
      <c r="A155" s="565">
        <v>102</v>
      </c>
      <c r="B155" s="301">
        <v>241</v>
      </c>
      <c r="C155" s="111">
        <v>19</v>
      </c>
      <c r="D155" s="233">
        <v>19</v>
      </c>
      <c r="E155" s="304"/>
      <c r="F155" s="304"/>
      <c r="G155" s="530"/>
      <c r="H155" s="11">
        <f>SUM(C155+E155-F155-G155)</f>
        <v>19</v>
      </c>
      <c r="I155" s="236">
        <v>19</v>
      </c>
      <c r="J155" s="721"/>
      <c r="K155" s="724"/>
      <c r="L155" s="727"/>
    </row>
    <row r="156" spans="1:16" ht="15.75" customHeight="1" thickBot="1" x14ac:dyDescent="0.3">
      <c r="A156" s="700" t="s">
        <v>13</v>
      </c>
      <c r="B156" s="701"/>
      <c r="C156" s="330">
        <f>SUM(C14:C155)</f>
        <v>1623</v>
      </c>
      <c r="D156" s="369">
        <f>SUM(D14:D155)</f>
        <v>1636</v>
      </c>
      <c r="E156" s="330">
        <f>SUM(E14:E155)</f>
        <v>844</v>
      </c>
      <c r="F156" s="330">
        <f>SUM(F14:F155)</f>
        <v>77</v>
      </c>
      <c r="G156" s="330">
        <f>SUM(G15:G155)</f>
        <v>0</v>
      </c>
      <c r="H156" s="330">
        <f>SUM(H14:H155)</f>
        <v>2390</v>
      </c>
      <c r="I156" s="330">
        <f>SUM(I14:I155)</f>
        <v>2406</v>
      </c>
      <c r="J156" s="330">
        <f>SUM(J14:J155)</f>
        <v>2390</v>
      </c>
      <c r="K156" s="330">
        <f>SUM(K14:K155)</f>
        <v>2085</v>
      </c>
      <c r="L156" s="330">
        <f>SUM(L14:L155)</f>
        <v>305</v>
      </c>
      <c r="M156" s="101"/>
      <c r="N156" s="101">
        <f>M124+M100+M79+M73+M71+M54+M39+M24+M14</f>
        <v>16</v>
      </c>
      <c r="O156" t="s">
        <v>163</v>
      </c>
    </row>
    <row r="157" spans="1:16" ht="15.75" thickBot="1" x14ac:dyDescent="0.3">
      <c r="A157" s="34"/>
      <c r="B157" s="7"/>
      <c r="C157" s="7"/>
      <c r="D157" s="7"/>
      <c r="E157" s="36"/>
      <c r="F157" s="36"/>
      <c r="G157" s="36"/>
      <c r="H157" s="32"/>
      <c r="I157" s="56"/>
      <c r="J157" s="7"/>
      <c r="K157" s="702"/>
      <c r="L157" s="703"/>
      <c r="M157" s="190"/>
    </row>
    <row r="158" spans="1:16" ht="19.5" customHeight="1" thickBot="1" x14ac:dyDescent="0.3">
      <c r="A158" s="5"/>
      <c r="B158" s="6"/>
      <c r="C158" s="6"/>
      <c r="D158" s="6"/>
      <c r="E158" s="37"/>
      <c r="F158" s="37"/>
      <c r="G158" s="37"/>
      <c r="H158" s="704" t="s">
        <v>2</v>
      </c>
      <c r="I158" s="705"/>
      <c r="J158" s="40" t="s">
        <v>16</v>
      </c>
      <c r="K158" s="72" t="s">
        <v>39</v>
      </c>
      <c r="L158" s="42" t="s">
        <v>12</v>
      </c>
    </row>
    <row r="159" spans="1:16" ht="21" customHeight="1" x14ac:dyDescent="0.25">
      <c r="A159" s="573">
        <v>95</v>
      </c>
      <c r="B159" s="211" t="s">
        <v>40</v>
      </c>
      <c r="C159" s="550">
        <f>SUM(C156)</f>
        <v>1623</v>
      </c>
      <c r="D159" s="402">
        <f>SUM(D156)</f>
        <v>1636</v>
      </c>
      <c r="E159" s="550">
        <f>E156+E11</f>
        <v>862</v>
      </c>
      <c r="F159" s="550">
        <f>F156+F11</f>
        <v>80</v>
      </c>
      <c r="G159" s="262">
        <f>G156+G11</f>
        <v>0</v>
      </c>
      <c r="H159" s="548">
        <f>SUM(H156)</f>
        <v>2390</v>
      </c>
      <c r="I159" s="212">
        <f>I156</f>
        <v>2406</v>
      </c>
      <c r="J159" s="548">
        <f>J11</f>
        <v>50</v>
      </c>
      <c r="K159" s="550">
        <f>K156</f>
        <v>2085</v>
      </c>
      <c r="L159" s="262">
        <f>L156</f>
        <v>305</v>
      </c>
      <c r="M159" s="122">
        <f>I156+J159</f>
        <v>2456</v>
      </c>
      <c r="N159" s="122" t="s">
        <v>128</v>
      </c>
      <c r="O159" s="122"/>
      <c r="P159" s="122"/>
    </row>
    <row r="160" spans="1:16" ht="21" customHeight="1" x14ac:dyDescent="0.25">
      <c r="A160" s="130"/>
      <c r="B160" s="213" t="s">
        <v>91</v>
      </c>
      <c r="C160" s="130">
        <f>C11</f>
        <v>35</v>
      </c>
      <c r="D160" s="130">
        <f>D11</f>
        <v>35</v>
      </c>
      <c r="E160" s="130"/>
      <c r="F160" s="130"/>
      <c r="G160" s="263"/>
      <c r="H160" s="259">
        <f>H11</f>
        <v>50</v>
      </c>
      <c r="I160" s="574">
        <f>I11</f>
        <v>50</v>
      </c>
      <c r="J160" s="259"/>
      <c r="K160" s="130">
        <f>I11</f>
        <v>50</v>
      </c>
      <c r="L160" s="260"/>
    </row>
    <row r="161" spans="1:16" ht="15.75" thickBot="1" x14ac:dyDescent="0.3">
      <c r="A161" s="154"/>
      <c r="B161" s="155" t="s">
        <v>41</v>
      </c>
      <c r="C161" s="289">
        <v>70</v>
      </c>
      <c r="D161" s="289">
        <v>70</v>
      </c>
      <c r="E161" s="155"/>
      <c r="F161" s="155"/>
      <c r="G161" s="156"/>
      <c r="H161" s="256">
        <v>70</v>
      </c>
      <c r="I161" s="564">
        <v>70</v>
      </c>
      <c r="J161" s="549"/>
      <c r="K161" s="551">
        <v>70</v>
      </c>
      <c r="L161" s="261">
        <v>0</v>
      </c>
      <c r="P161" t="s">
        <v>101</v>
      </c>
    </row>
    <row r="162" spans="1:16" ht="15.75" thickBot="1" x14ac:dyDescent="0.3">
      <c r="A162" s="706" t="s">
        <v>6</v>
      </c>
      <c r="B162" s="707"/>
      <c r="C162" s="157">
        <f>SUM(C161,C159)+C160</f>
        <v>1728</v>
      </c>
      <c r="D162" s="403">
        <f>D159+D160+D161</f>
        <v>1741</v>
      </c>
      <c r="E162" s="158"/>
      <c r="F162" s="158"/>
      <c r="G162" s="159"/>
      <c r="H162" s="160">
        <f>SUM(H159,H161)+H160</f>
        <v>2510</v>
      </c>
      <c r="I162" s="161">
        <f>I159+I160+I161</f>
        <v>2526</v>
      </c>
      <c r="J162" s="162">
        <f>J161+J159</f>
        <v>50</v>
      </c>
      <c r="K162" s="163">
        <f>K161+K159+K160</f>
        <v>2205</v>
      </c>
      <c r="L162" s="164">
        <f>L161+L159</f>
        <v>305</v>
      </c>
      <c r="M162" t="s">
        <v>129</v>
      </c>
    </row>
    <row r="163" spans="1:16" s="1" customFormat="1" ht="15.75" thickBot="1" x14ac:dyDescent="0.3">
      <c r="A163" s="575"/>
      <c r="B163" s="575"/>
      <c r="C163" s="575" t="s">
        <v>63</v>
      </c>
      <c r="D163" s="575" t="s">
        <v>99</v>
      </c>
      <c r="E163" s="575" t="s">
        <v>98</v>
      </c>
      <c r="F163" s="575"/>
      <c r="G163" s="575"/>
      <c r="H163" s="35"/>
      <c r="I163" s="57"/>
      <c r="J163" s="575"/>
      <c r="K163" s="575"/>
      <c r="L163" s="43"/>
    </row>
    <row r="164" spans="1:16" ht="15.75" thickBot="1" x14ac:dyDescent="0.3">
      <c r="A164" s="531" t="s">
        <v>42</v>
      </c>
      <c r="B164" s="387">
        <f>C164+D164+E164</f>
        <v>30</v>
      </c>
      <c r="C164" s="50">
        <v>20</v>
      </c>
      <c r="D164" s="50">
        <v>6</v>
      </c>
      <c r="E164" s="388">
        <v>4</v>
      </c>
      <c r="J164" s="22"/>
      <c r="K164" s="2"/>
      <c r="L164" s="44"/>
    </row>
    <row r="165" spans="1:16" ht="15.75" thickBot="1" x14ac:dyDescent="0.3">
      <c r="C165" s="693" t="s">
        <v>47</v>
      </c>
      <c r="D165" s="694"/>
      <c r="E165" s="695"/>
      <c r="F165"/>
      <c r="G165" s="706" t="s">
        <v>51</v>
      </c>
      <c r="H165" s="708"/>
      <c r="I165" s="709"/>
      <c r="J165" s="22"/>
    </row>
    <row r="166" spans="1:16" s="1" customFormat="1" x14ac:dyDescent="0.25">
      <c r="A166"/>
      <c r="B166"/>
      <c r="C166" s="65">
        <f>C168+E168+D168</f>
        <v>358</v>
      </c>
      <c r="D166" s="59"/>
      <c r="E166" s="59"/>
      <c r="F166"/>
      <c r="G166" s="376"/>
      <c r="H166" s="380" t="s">
        <v>45</v>
      </c>
      <c r="I166" s="382"/>
      <c r="J166" s="22"/>
      <c r="L166" s="41"/>
    </row>
    <row r="167" spans="1:16" x14ac:dyDescent="0.25">
      <c r="C167" s="691" t="s">
        <v>126</v>
      </c>
      <c r="D167" s="692"/>
      <c r="E167" s="193" t="s">
        <v>45</v>
      </c>
      <c r="F167"/>
      <c r="G167" s="377" t="s">
        <v>46</v>
      </c>
      <c r="H167" s="381">
        <f>G168+I168</f>
        <v>827</v>
      </c>
      <c r="I167" s="383" t="s">
        <v>48</v>
      </c>
      <c r="J167" s="22"/>
      <c r="K167" s="190"/>
    </row>
    <row r="168" spans="1:16" x14ac:dyDescent="0.25">
      <c r="B168" s="190" t="s">
        <v>54</v>
      </c>
      <c r="C168" s="60"/>
      <c r="D168" s="61">
        <f>J7+J9</f>
        <v>50</v>
      </c>
      <c r="E168" s="61">
        <f>J54+J79+J52+J56+J71</f>
        <v>308</v>
      </c>
      <c r="F168" s="169" t="s">
        <v>54</v>
      </c>
      <c r="G168" s="378">
        <f>J152+J84+K138+J129+J127+J124+J122+K93+K143</f>
        <v>823</v>
      </c>
      <c r="H168" s="384"/>
      <c r="I168" s="384">
        <f>L138+L93+L143</f>
        <v>4</v>
      </c>
      <c r="J168" s="22"/>
      <c r="K168" s="190"/>
    </row>
    <row r="169" spans="1:16" ht="15.75" thickBot="1" x14ac:dyDescent="0.3">
      <c r="B169" s="267" t="s">
        <v>55</v>
      </c>
      <c r="C169" s="73" t="e">
        <f>#REF!+#REF!</f>
        <v>#REF!</v>
      </c>
      <c r="D169" s="49">
        <f>J7+J9+M7+M9</f>
        <v>50</v>
      </c>
      <c r="E169" s="62">
        <f>K52+M52+K54+M54+K56+M56+K71+M71+K79+M79</f>
        <v>312</v>
      </c>
      <c r="F169" s="267" t="s">
        <v>55</v>
      </c>
      <c r="G169" s="541">
        <f>M152+J152+J84+J93+M122+J124+K143+K138+J129+J127+M124+J122+M93+M143+M129+M127+M138+M84</f>
        <v>824</v>
      </c>
      <c r="H169" s="389"/>
      <c r="I169" s="385"/>
      <c r="J169" s="22"/>
    </row>
    <row r="170" spans="1:16" ht="15.75" thickBot="1" x14ac:dyDescent="0.3"/>
    <row r="171" spans="1:16" ht="15.75" thickBot="1" x14ac:dyDescent="0.3">
      <c r="C171" s="693" t="s">
        <v>162</v>
      </c>
      <c r="D171" s="694"/>
      <c r="E171" s="695"/>
      <c r="G171" s="696" t="s">
        <v>50</v>
      </c>
      <c r="H171" s="697"/>
      <c r="I171" s="698"/>
    </row>
    <row r="172" spans="1:16" x14ac:dyDescent="0.25">
      <c r="C172" s="685">
        <f>C174+E174</f>
        <v>512</v>
      </c>
      <c r="D172" s="686"/>
      <c r="E172" s="687"/>
      <c r="F172" s="63"/>
      <c r="G172" s="176"/>
      <c r="H172" s="177">
        <f>G174+I174</f>
        <v>514</v>
      </c>
      <c r="I172" s="178"/>
      <c r="J172" s="80"/>
    </row>
    <row r="173" spans="1:16" s="1" customFormat="1" x14ac:dyDescent="0.25">
      <c r="A173"/>
      <c r="B173"/>
      <c r="C173" s="192" t="s">
        <v>46</v>
      </c>
      <c r="D173" s="533"/>
      <c r="E173" s="193" t="s">
        <v>48</v>
      </c>
      <c r="G173" s="192" t="s">
        <v>46</v>
      </c>
      <c r="H173" s="181"/>
      <c r="I173" s="64" t="s">
        <v>48</v>
      </c>
      <c r="J173" s="2"/>
      <c r="L173" s="41"/>
      <c r="M173"/>
      <c r="N173"/>
      <c r="O173"/>
    </row>
    <row r="174" spans="1:16" s="1" customFormat="1" x14ac:dyDescent="0.25">
      <c r="A174"/>
      <c r="B174" s="190" t="s">
        <v>54</v>
      </c>
      <c r="C174" s="538">
        <f>K99+K96+J117+K63</f>
        <v>283</v>
      </c>
      <c r="D174" s="534"/>
      <c r="E174" s="179">
        <f>L99+L96+L119+L63</f>
        <v>229</v>
      </c>
      <c r="F174" s="269" t="s">
        <v>54</v>
      </c>
      <c r="G174" s="294">
        <f>J14+J19+K24+J73+J77</f>
        <v>472</v>
      </c>
      <c r="H174" s="175"/>
      <c r="I174" s="179">
        <f>L24</f>
        <v>42</v>
      </c>
      <c r="L174" s="41"/>
      <c r="M174"/>
      <c r="N174"/>
      <c r="O174"/>
    </row>
    <row r="175" spans="1:16" s="1" customFormat="1" ht="15.75" thickBot="1" x14ac:dyDescent="0.3">
      <c r="A175"/>
      <c r="B175" s="267" t="s">
        <v>55</v>
      </c>
      <c r="C175" s="542">
        <f>K63+M63+K96+M96+K117+M117+M99</f>
        <v>288</v>
      </c>
      <c r="D175" s="539"/>
      <c r="E175" s="49">
        <f>L63+L96+L99+L119</f>
        <v>229</v>
      </c>
      <c r="F175" s="267" t="s">
        <v>55</v>
      </c>
      <c r="G175" s="543">
        <f>J14+J19+K24+J77+J73+M14+M19+M24+M77+M73</f>
        <v>477</v>
      </c>
      <c r="H175" s="397">
        <f>G175+I174</f>
        <v>519</v>
      </c>
      <c r="I175" s="180"/>
      <c r="L175" s="41"/>
      <c r="M175"/>
      <c r="N175"/>
      <c r="O175"/>
    </row>
    <row r="176" spans="1:16" s="1" customFormat="1" x14ac:dyDescent="0.25">
      <c r="A176"/>
      <c r="B176"/>
      <c r="C176" s="82"/>
      <c r="D176" s="82"/>
      <c r="E176" s="83"/>
      <c r="F176" s="81"/>
      <c r="G176" s="83"/>
      <c r="H176" s="170"/>
      <c r="I176" s="170"/>
      <c r="L176" s="41"/>
      <c r="M176"/>
      <c r="N176"/>
      <c r="O176"/>
    </row>
    <row r="177" spans="1:15" s="1" customFormat="1" ht="15.75" thickBot="1" x14ac:dyDescent="0.3">
      <c r="A177"/>
      <c r="B177"/>
      <c r="C177"/>
      <c r="D177"/>
      <c r="F177" s="63"/>
      <c r="G177" s="699"/>
      <c r="H177" s="699"/>
      <c r="I177" s="699"/>
      <c r="J177" s="2"/>
      <c r="L177" s="41"/>
      <c r="M177"/>
      <c r="N177"/>
      <c r="O177"/>
    </row>
    <row r="178" spans="1:15" s="1" customFormat="1" ht="15.75" thickBot="1" x14ac:dyDescent="0.3">
      <c r="A178"/>
      <c r="B178"/>
      <c r="C178" s="693" t="s">
        <v>49</v>
      </c>
      <c r="D178" s="694"/>
      <c r="E178" s="695"/>
      <c r="F178" s="63"/>
      <c r="G178" s="575"/>
      <c r="H178" s="171"/>
      <c r="I178" s="57"/>
      <c r="J178" s="80"/>
      <c r="L178" s="41"/>
      <c r="M178"/>
      <c r="N178"/>
      <c r="O178"/>
    </row>
    <row r="179" spans="1:15" s="1" customFormat="1" x14ac:dyDescent="0.25">
      <c r="A179"/>
      <c r="B179"/>
      <c r="C179" s="685">
        <f>C181+E181</f>
        <v>229</v>
      </c>
      <c r="D179" s="686"/>
      <c r="E179" s="687"/>
      <c r="G179" s="171"/>
      <c r="H179" s="373"/>
      <c r="I179" s="373"/>
      <c r="J179" s="74" t="s">
        <v>55</v>
      </c>
      <c r="L179" s="41"/>
      <c r="M179"/>
      <c r="N179"/>
      <c r="O179"/>
    </row>
    <row r="180" spans="1:15" s="1" customFormat="1" x14ac:dyDescent="0.25">
      <c r="A180"/>
      <c r="B180"/>
      <c r="C180" s="192" t="s">
        <v>46</v>
      </c>
      <c r="D180" s="533"/>
      <c r="E180" s="193" t="s">
        <v>48</v>
      </c>
      <c r="F180" s="269"/>
      <c r="G180" s="374"/>
      <c r="H180" s="374"/>
      <c r="I180" s="374"/>
      <c r="J180" s="2"/>
      <c r="L180" s="41"/>
      <c r="M180"/>
      <c r="N180"/>
      <c r="O180"/>
    </row>
    <row r="181" spans="1:15" s="1" customFormat="1" x14ac:dyDescent="0.25">
      <c r="A181"/>
      <c r="B181" s="269" t="s">
        <v>54</v>
      </c>
      <c r="C181" s="535">
        <f>K39</f>
        <v>199</v>
      </c>
      <c r="D181" s="534"/>
      <c r="E181" s="179">
        <f>L39</f>
        <v>30</v>
      </c>
      <c r="F181" s="269"/>
      <c r="G181" s="374"/>
      <c r="H181" s="375"/>
      <c r="I181" s="168"/>
      <c r="J181" s="80"/>
      <c r="L181" s="41"/>
      <c r="M181"/>
      <c r="N181"/>
      <c r="O181"/>
    </row>
    <row r="182" spans="1:15" s="1" customFormat="1" ht="15.75" thickBot="1" x14ac:dyDescent="0.3">
      <c r="A182"/>
      <c r="B182" s="267" t="s">
        <v>55</v>
      </c>
      <c r="C182" s="536">
        <f>K39+M39</f>
        <v>200</v>
      </c>
      <c r="D182" s="537"/>
      <c r="E182" s="180"/>
      <c r="G182" s="46"/>
      <c r="H182" s="33" t="s">
        <v>64</v>
      </c>
      <c r="I182" s="55"/>
      <c r="J182" s="2"/>
      <c r="L182" s="41"/>
      <c r="M182"/>
      <c r="N182"/>
      <c r="O182"/>
    </row>
    <row r="183" spans="1:15" s="1" customFormat="1" ht="15.75" thickBot="1" x14ac:dyDescent="0.3">
      <c r="A183"/>
      <c r="B183" s="170"/>
      <c r="C183" s="688"/>
      <c r="D183" s="688"/>
      <c r="E183" s="688"/>
      <c r="G183" s="107" t="s">
        <v>61</v>
      </c>
      <c r="H183" s="108" t="s">
        <v>54</v>
      </c>
      <c r="I183" s="182" t="s">
        <v>55</v>
      </c>
      <c r="J183" s="188" t="s">
        <v>79</v>
      </c>
      <c r="L183" s="41"/>
      <c r="M183"/>
      <c r="N183"/>
      <c r="O183"/>
    </row>
    <row r="184" spans="1:15" s="1" customFormat="1" ht="15.75" thickBot="1" x14ac:dyDescent="0.3">
      <c r="A184"/>
      <c r="B184" s="170"/>
      <c r="C184" s="35"/>
      <c r="D184" s="171"/>
      <c r="E184" s="57"/>
      <c r="G184" s="105" t="s">
        <v>44</v>
      </c>
      <c r="H184" s="106"/>
      <c r="I184" s="106"/>
      <c r="J184" s="187">
        <f>D168</f>
        <v>50</v>
      </c>
      <c r="K184" s="185">
        <f>I184+J184</f>
        <v>50</v>
      </c>
      <c r="L184" s="41"/>
      <c r="M184"/>
      <c r="N184"/>
      <c r="O184"/>
    </row>
    <row r="185" spans="1:15" s="1" customFormat="1" x14ac:dyDescent="0.25">
      <c r="A185"/>
      <c r="B185" s="170"/>
      <c r="C185" s="171"/>
      <c r="D185" s="171"/>
      <c r="E185" s="171"/>
      <c r="G185" s="85" t="s">
        <v>63</v>
      </c>
      <c r="H185" s="88">
        <f>E168+C174+C181+G168+G174</f>
        <v>2085</v>
      </c>
      <c r="I185" s="183">
        <f>E169+C175+C182+G169+G175</f>
        <v>2101</v>
      </c>
      <c r="J185" s="186"/>
      <c r="L185" s="41"/>
      <c r="M185"/>
      <c r="N185"/>
      <c r="O185"/>
    </row>
    <row r="186" spans="1:15" s="1" customFormat="1" x14ac:dyDescent="0.25">
      <c r="A186"/>
      <c r="B186" s="83"/>
      <c r="C186" s="172"/>
      <c r="D186" s="172"/>
      <c r="E186" s="83"/>
      <c r="G186" s="85" t="s">
        <v>62</v>
      </c>
      <c r="H186" s="88">
        <f>E174+E181+I174+I180+I168</f>
        <v>305</v>
      </c>
      <c r="I186" s="88">
        <f>E181+E174+I174+I168</f>
        <v>305</v>
      </c>
      <c r="J186" s="186"/>
      <c r="L186" s="41"/>
      <c r="M186"/>
      <c r="N186"/>
      <c r="O186"/>
    </row>
    <row r="187" spans="1:15" s="1" customFormat="1" ht="15.75" thickBot="1" x14ac:dyDescent="0.3">
      <c r="A187"/>
      <c r="B187" s="168"/>
      <c r="C187" s="168"/>
      <c r="D187" s="173"/>
      <c r="E187" s="168"/>
      <c r="G187" s="86" t="s">
        <v>45</v>
      </c>
      <c r="H187" s="89">
        <f>H186+H185</f>
        <v>2390</v>
      </c>
      <c r="I187" s="184">
        <f>I186+I185</f>
        <v>2406</v>
      </c>
      <c r="J187" s="189"/>
      <c r="L187" s="41"/>
      <c r="M187"/>
      <c r="N187"/>
      <c r="O187"/>
    </row>
    <row r="188" spans="1:15" ht="15.75" thickBot="1" x14ac:dyDescent="0.3">
      <c r="G188" s="84" t="s">
        <v>6</v>
      </c>
      <c r="H188" s="87">
        <f>H187+H184</f>
        <v>2390</v>
      </c>
      <c r="I188" s="270">
        <f>I187+I184</f>
        <v>2406</v>
      </c>
      <c r="J188" s="188">
        <f>J184</f>
        <v>50</v>
      </c>
    </row>
    <row r="189" spans="1:15" ht="15.75" thickBot="1" x14ac:dyDescent="0.3">
      <c r="I189" s="689">
        <f>SUM(I188:J188)</f>
        <v>2456</v>
      </c>
      <c r="J189" s="690"/>
    </row>
    <row r="190" spans="1:15" ht="15.75" thickBot="1" x14ac:dyDescent="0.3">
      <c r="G190" s="46" t="s">
        <v>80</v>
      </c>
      <c r="H190" s="50">
        <v>70</v>
      </c>
    </row>
    <row r="191" spans="1:15" ht="15.75" thickBot="1" x14ac:dyDescent="0.3">
      <c r="J191" s="271">
        <f>H190+I189</f>
        <v>2526</v>
      </c>
    </row>
    <row r="192" spans="1:15" x14ac:dyDescent="0.25">
      <c r="G192" s="46" t="s">
        <v>42</v>
      </c>
      <c r="H192" s="50">
        <f>B164</f>
        <v>30</v>
      </c>
    </row>
    <row r="193" spans="10:10" x14ac:dyDescent="0.25">
      <c r="J193" s="47">
        <f>H192+J191</f>
        <v>2556</v>
      </c>
    </row>
  </sheetData>
  <mergeCells count="131">
    <mergeCell ref="C172:E172"/>
    <mergeCell ref="G177:I177"/>
    <mergeCell ref="C178:E178"/>
    <mergeCell ref="C179:E179"/>
    <mergeCell ref="C183:E183"/>
    <mergeCell ref="I189:J189"/>
    <mergeCell ref="A162:B162"/>
    <mergeCell ref="C165:E165"/>
    <mergeCell ref="G165:I165"/>
    <mergeCell ref="C167:D167"/>
    <mergeCell ref="C171:E171"/>
    <mergeCell ref="G171:I171"/>
    <mergeCell ref="J152:J155"/>
    <mergeCell ref="K152:K155"/>
    <mergeCell ref="L152:L155"/>
    <mergeCell ref="A156:B156"/>
    <mergeCell ref="K157:L157"/>
    <mergeCell ref="H158:I158"/>
    <mergeCell ref="A142:L142"/>
    <mergeCell ref="J143:J150"/>
    <mergeCell ref="K143:K150"/>
    <mergeCell ref="L143:L150"/>
    <mergeCell ref="A147:A148"/>
    <mergeCell ref="A151:L151"/>
    <mergeCell ref="J129:J136"/>
    <mergeCell ref="K129:K136"/>
    <mergeCell ref="L129:L136"/>
    <mergeCell ref="A137:L137"/>
    <mergeCell ref="J138:J141"/>
    <mergeCell ref="K138:K141"/>
    <mergeCell ref="L138:L141"/>
    <mergeCell ref="A139:A140"/>
    <mergeCell ref="A123:L123"/>
    <mergeCell ref="J124:J125"/>
    <mergeCell ref="K124:K125"/>
    <mergeCell ref="L124:L125"/>
    <mergeCell ref="A126:L126"/>
    <mergeCell ref="A128:L128"/>
    <mergeCell ref="A116:L116"/>
    <mergeCell ref="A118:L118"/>
    <mergeCell ref="J119:J120"/>
    <mergeCell ref="K119:K120"/>
    <mergeCell ref="L119:L120"/>
    <mergeCell ref="A121:L121"/>
    <mergeCell ref="A98:L98"/>
    <mergeCell ref="J99:J115"/>
    <mergeCell ref="K99:K115"/>
    <mergeCell ref="L99:L115"/>
    <mergeCell ref="A102:A103"/>
    <mergeCell ref="A104:A105"/>
    <mergeCell ref="A106:A107"/>
    <mergeCell ref="A108:A109"/>
    <mergeCell ref="A110:A111"/>
    <mergeCell ref="A92:L92"/>
    <mergeCell ref="J93:J94"/>
    <mergeCell ref="K93:K94"/>
    <mergeCell ref="L93:L94"/>
    <mergeCell ref="A95:L95"/>
    <mergeCell ref="A96:A97"/>
    <mergeCell ref="J96:J97"/>
    <mergeCell ref="K96:K97"/>
    <mergeCell ref="L96:L97"/>
    <mergeCell ref="A78:L78"/>
    <mergeCell ref="J79:J82"/>
    <mergeCell ref="K79:K82"/>
    <mergeCell ref="L79:L82"/>
    <mergeCell ref="A83:L83"/>
    <mergeCell ref="J84:J91"/>
    <mergeCell ref="K84:K91"/>
    <mergeCell ref="L84:L91"/>
    <mergeCell ref="A70:L70"/>
    <mergeCell ref="A72:L72"/>
    <mergeCell ref="J73:J75"/>
    <mergeCell ref="K73:K75"/>
    <mergeCell ref="L73:L75"/>
    <mergeCell ref="A76:L76"/>
    <mergeCell ref="A38:L38"/>
    <mergeCell ref="J39:J50"/>
    <mergeCell ref="K39:K50"/>
    <mergeCell ref="L39:L50"/>
    <mergeCell ref="A41:A42"/>
    <mergeCell ref="A43:A44"/>
    <mergeCell ref="A47:A48"/>
    <mergeCell ref="A62:L62"/>
    <mergeCell ref="A63:A64"/>
    <mergeCell ref="J63:J69"/>
    <mergeCell ref="K63:K69"/>
    <mergeCell ref="L63:L69"/>
    <mergeCell ref="A65:A66"/>
    <mergeCell ref="A49:A50"/>
    <mergeCell ref="A51:L51"/>
    <mergeCell ref="A53:L53"/>
    <mergeCell ref="A55:L55"/>
    <mergeCell ref="J56:J61"/>
    <mergeCell ref="K56:K61"/>
    <mergeCell ref="L56:L61"/>
    <mergeCell ref="A18:L18"/>
    <mergeCell ref="J19:J22"/>
    <mergeCell ref="K19:K22"/>
    <mergeCell ref="L19:L22"/>
    <mergeCell ref="A23:L23"/>
    <mergeCell ref="A24:A25"/>
    <mergeCell ref="J24:J37"/>
    <mergeCell ref="K24:K37"/>
    <mergeCell ref="L24:L37"/>
    <mergeCell ref="A30:A31"/>
    <mergeCell ref="A32:A33"/>
    <mergeCell ref="A34:A35"/>
    <mergeCell ref="A36:A37"/>
    <mergeCell ref="A11:B11"/>
    <mergeCell ref="A12:L12"/>
    <mergeCell ref="A13:L13"/>
    <mergeCell ref="J14:J17"/>
    <mergeCell ref="K14:K17"/>
    <mergeCell ref="L14:L17"/>
    <mergeCell ref="N4:P4"/>
    <mergeCell ref="R4:S4"/>
    <mergeCell ref="A5:L5"/>
    <mergeCell ref="A6:L6"/>
    <mergeCell ref="A8:L8"/>
    <mergeCell ref="J9:J10"/>
    <mergeCell ref="K9:K10"/>
    <mergeCell ref="A1:L1"/>
    <mergeCell ref="A3:A4"/>
    <mergeCell ref="B3:B4"/>
    <mergeCell ref="C3:D3"/>
    <mergeCell ref="E3:E4"/>
    <mergeCell ref="F3:F4"/>
    <mergeCell ref="G3:G4"/>
    <mergeCell ref="H3:I3"/>
    <mergeCell ref="J3:L3"/>
  </mergeCells>
  <pageMargins left="0.9055118110236221" right="0.31496062992125984" top="0.35433070866141736" bottom="0.55118110236220474" header="0.31496062992125984" footer="0.31496062992125984"/>
  <pageSetup paperSize="9" scale="75" fitToHeight="0" orientation="portrait" r:id="rId1"/>
  <rowBreaks count="2" manualBreakCount="2">
    <brk id="77" max="12" man="1"/>
    <brk id="136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3"/>
  <sheetViews>
    <sheetView tabSelected="1" view="pageBreakPreview" zoomScaleNormal="85" zoomScaleSheetLayoutView="100" workbookViewId="0">
      <pane ySplit="4" topLeftCell="A123" activePane="bottomLeft" state="frozen"/>
      <selection pane="bottomLeft" activeCell="N143" sqref="N143"/>
    </sheetView>
  </sheetViews>
  <sheetFormatPr defaultRowHeight="15" x14ac:dyDescent="0.25"/>
  <cols>
    <col min="1" max="1" width="5.28515625" customWidth="1"/>
    <col min="2" max="2" width="8.5703125" customWidth="1"/>
    <col min="3" max="3" width="9.85546875" customWidth="1"/>
    <col min="4" max="4" width="9.7109375" hidden="1" customWidth="1"/>
    <col min="5" max="6" width="14.140625" style="1" customWidth="1"/>
    <col min="7" max="7" width="8.28515625" style="46" customWidth="1"/>
    <col min="8" max="8" width="10" style="33" customWidth="1"/>
    <col min="9" max="9" width="9.42578125" style="55" hidden="1" customWidth="1"/>
    <col min="10" max="10" width="7.7109375" style="2" customWidth="1"/>
    <col min="11" max="11" width="6.5703125" style="1" customWidth="1"/>
    <col min="12" max="12" width="5.28515625" style="41" customWidth="1"/>
    <col min="13" max="13" width="12" hidden="1" customWidth="1"/>
    <col min="14" max="14" width="9.7109375" customWidth="1"/>
    <col min="15" max="15" width="10.7109375" customWidth="1"/>
    <col min="16" max="17" width="11.42578125" customWidth="1"/>
  </cols>
  <sheetData>
    <row r="1" spans="1:19" ht="15.75" x14ac:dyDescent="0.25">
      <c r="A1" s="813" t="s">
        <v>179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N1" s="58"/>
      <c r="O1" s="58"/>
    </row>
    <row r="2" spans="1:19" ht="12.75" customHeight="1" thickBot="1" x14ac:dyDescent="0.3">
      <c r="F2" s="47" t="s">
        <v>134</v>
      </c>
      <c r="N2" s="190"/>
      <c r="O2" s="190"/>
    </row>
    <row r="3" spans="1:19" x14ac:dyDescent="0.25">
      <c r="A3" s="759" t="s">
        <v>0</v>
      </c>
      <c r="B3" s="815" t="s">
        <v>1</v>
      </c>
      <c r="C3" s="817" t="s">
        <v>171</v>
      </c>
      <c r="D3" s="818"/>
      <c r="E3" s="819" t="s">
        <v>23</v>
      </c>
      <c r="F3" s="819" t="s">
        <v>25</v>
      </c>
      <c r="G3" s="719" t="s">
        <v>24</v>
      </c>
      <c r="H3" s="817" t="s">
        <v>180</v>
      </c>
      <c r="I3" s="818"/>
      <c r="J3" s="821"/>
      <c r="K3" s="822"/>
      <c r="L3" s="823"/>
    </row>
    <row r="4" spans="1:19" ht="17.25" customHeight="1" thickBot="1" x14ac:dyDescent="0.3">
      <c r="A4" s="814"/>
      <c r="B4" s="816"/>
      <c r="C4" s="291" t="s">
        <v>17</v>
      </c>
      <c r="D4" s="75" t="s">
        <v>53</v>
      </c>
      <c r="E4" s="820"/>
      <c r="F4" s="820"/>
      <c r="G4" s="721"/>
      <c r="H4" s="291" t="s">
        <v>17</v>
      </c>
      <c r="I4" s="75" t="s">
        <v>53</v>
      </c>
      <c r="J4" s="191" t="s">
        <v>7</v>
      </c>
      <c r="K4" s="76" t="s">
        <v>8</v>
      </c>
      <c r="L4" s="298" t="s">
        <v>9</v>
      </c>
      <c r="N4" s="808" t="s">
        <v>43</v>
      </c>
      <c r="O4" s="809"/>
      <c r="P4" s="809"/>
      <c r="R4" s="810" t="s">
        <v>77</v>
      </c>
      <c r="S4" s="810"/>
    </row>
    <row r="5" spans="1:19" ht="15.75" customHeight="1" thickBot="1" x14ac:dyDescent="0.3">
      <c r="A5" s="805" t="s">
        <v>10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7"/>
      <c r="N5" s="165" t="s">
        <v>44</v>
      </c>
      <c r="O5" s="165" t="s">
        <v>45</v>
      </c>
      <c r="P5" s="165" t="s">
        <v>57</v>
      </c>
      <c r="R5" s="165" t="s">
        <v>44</v>
      </c>
      <c r="S5" s="165" t="s">
        <v>45</v>
      </c>
    </row>
    <row r="6" spans="1:19" ht="15.75" customHeight="1" thickBot="1" x14ac:dyDescent="0.3">
      <c r="A6" s="733" t="s">
        <v>22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46"/>
      <c r="N6" s="165">
        <f>J7</f>
        <v>20</v>
      </c>
      <c r="O6" s="165">
        <f>K54+J122+K24+K79+J19+J84+J124+J127+M131</f>
        <v>664</v>
      </c>
      <c r="P6" s="165">
        <f>L24</f>
        <v>43</v>
      </c>
      <c r="Q6" s="174"/>
      <c r="R6" s="165">
        <f>J7</f>
        <v>20</v>
      </c>
      <c r="S6" s="165">
        <f>J54+M131+J124+J24+J79+J14+J84+J127</f>
        <v>683</v>
      </c>
    </row>
    <row r="7" spans="1:19" ht="15.75" customHeight="1" thickBot="1" x14ac:dyDescent="0.3">
      <c r="A7" s="615">
        <v>1</v>
      </c>
      <c r="B7" s="468" t="s">
        <v>102</v>
      </c>
      <c r="C7" s="469">
        <v>20</v>
      </c>
      <c r="D7" s="470">
        <v>20</v>
      </c>
      <c r="E7" s="602"/>
      <c r="F7" s="602"/>
      <c r="G7" s="602"/>
      <c r="H7" s="645">
        <f>C7+E7-F7-G7</f>
        <v>20</v>
      </c>
      <c r="I7" s="646">
        <f>D7+E7-F7-G7</f>
        <v>20</v>
      </c>
      <c r="J7" s="600">
        <f>H7</f>
        <v>20</v>
      </c>
      <c r="K7" s="602">
        <f>I7</f>
        <v>20</v>
      </c>
      <c r="L7" s="471">
        <v>0</v>
      </c>
      <c r="M7" s="454"/>
      <c r="N7" s="300"/>
      <c r="O7" s="300"/>
      <c r="P7" s="300"/>
      <c r="Q7" s="174"/>
      <c r="R7" s="300"/>
      <c r="S7" s="300"/>
    </row>
    <row r="8" spans="1:19" ht="15.75" thickBot="1" x14ac:dyDescent="0.3">
      <c r="A8" s="826" t="s">
        <v>92</v>
      </c>
      <c r="B8" s="827"/>
      <c r="C8" s="827"/>
      <c r="D8" s="827"/>
      <c r="E8" s="827"/>
      <c r="F8" s="827"/>
      <c r="G8" s="827"/>
      <c r="H8" s="827"/>
      <c r="I8" s="827"/>
      <c r="J8" s="827"/>
      <c r="K8" s="827"/>
      <c r="L8" s="828"/>
      <c r="M8" s="50"/>
      <c r="N8" s="18"/>
      <c r="O8" s="166"/>
      <c r="Q8" s="166"/>
      <c r="R8" s="166"/>
      <c r="S8" s="166"/>
    </row>
    <row r="9" spans="1:19" ht="15.75" thickBot="1" x14ac:dyDescent="0.3">
      <c r="A9" s="231">
        <v>2</v>
      </c>
      <c r="B9" s="479" t="s">
        <v>67</v>
      </c>
      <c r="C9" s="480">
        <v>15</v>
      </c>
      <c r="D9" s="481">
        <v>15</v>
      </c>
      <c r="E9" s="482"/>
      <c r="F9" s="482"/>
      <c r="G9" s="482"/>
      <c r="H9" s="480">
        <f>C9+E9-F9-G9</f>
        <v>15</v>
      </c>
      <c r="I9" s="481">
        <f>D9+E9-F9-G9</f>
        <v>15</v>
      </c>
      <c r="J9" s="719">
        <f>H10+H9</f>
        <v>30</v>
      </c>
      <c r="K9" s="778">
        <f>H10+H9</f>
        <v>30</v>
      </c>
      <c r="L9" s="483">
        <v>0</v>
      </c>
      <c r="M9" s="642"/>
      <c r="N9" s="18"/>
      <c r="O9" s="166"/>
      <c r="Q9" s="166"/>
      <c r="R9" s="166"/>
      <c r="S9" s="166"/>
    </row>
    <row r="10" spans="1:19" ht="15.75" thickBot="1" x14ac:dyDescent="0.3">
      <c r="A10" s="4">
        <v>3</v>
      </c>
      <c r="B10" s="484" t="s">
        <v>84</v>
      </c>
      <c r="C10" s="472">
        <v>15</v>
      </c>
      <c r="D10" s="474">
        <v>15</v>
      </c>
      <c r="E10" s="473"/>
      <c r="F10" s="625"/>
      <c r="G10" s="625"/>
      <c r="H10" s="647">
        <f>C10+E10-F10-G10</f>
        <v>15</v>
      </c>
      <c r="I10" s="648">
        <f>D10+E10-F10-G10</f>
        <v>15</v>
      </c>
      <c r="J10" s="721"/>
      <c r="K10" s="780"/>
      <c r="L10" s="451">
        <v>0</v>
      </c>
      <c r="M10" s="50"/>
      <c r="N10" s="18"/>
      <c r="O10" s="166"/>
      <c r="Q10" s="166"/>
      <c r="R10" s="166"/>
      <c r="S10" s="166"/>
    </row>
    <row r="11" spans="1:19" ht="15.75" thickBot="1" x14ac:dyDescent="0.3">
      <c r="A11" s="824" t="s">
        <v>82</v>
      </c>
      <c r="B11" s="825"/>
      <c r="C11" s="475">
        <f>C7+C9+C10</f>
        <v>50</v>
      </c>
      <c r="D11" s="476">
        <f>D7+D10+D9</f>
        <v>50</v>
      </c>
      <c r="E11" s="477">
        <f>E7+E9+E10</f>
        <v>0</v>
      </c>
      <c r="F11" s="288">
        <f>F7+F10+F9</f>
        <v>0</v>
      </c>
      <c r="G11" s="288">
        <f>G7+G10</f>
        <v>0</v>
      </c>
      <c r="H11" s="476">
        <f>H7+H9+H10</f>
        <v>50</v>
      </c>
      <c r="I11" s="476">
        <f>I7+I9+I10</f>
        <v>50</v>
      </c>
      <c r="J11" s="597">
        <f>J7+J9</f>
        <v>50</v>
      </c>
      <c r="K11" s="191">
        <f>K7+K9</f>
        <v>50</v>
      </c>
      <c r="L11" s="478">
        <v>0</v>
      </c>
      <c r="O11" s="166" t="s">
        <v>74</v>
      </c>
      <c r="S11" s="166" t="s">
        <v>75</v>
      </c>
    </row>
    <row r="12" spans="1:19" ht="15.75" customHeight="1" thickBot="1" x14ac:dyDescent="0.3">
      <c r="A12" s="805" t="s">
        <v>11</v>
      </c>
      <c r="B12" s="806"/>
      <c r="C12" s="806"/>
      <c r="D12" s="806"/>
      <c r="E12" s="806"/>
      <c r="F12" s="806"/>
      <c r="G12" s="806"/>
      <c r="H12" s="806"/>
      <c r="I12" s="806"/>
      <c r="J12" s="806"/>
      <c r="K12" s="806"/>
      <c r="L12" s="807"/>
      <c r="O12" s="166" t="s">
        <v>75</v>
      </c>
      <c r="S12" s="166" t="s">
        <v>76</v>
      </c>
    </row>
    <row r="13" spans="1:19" ht="15.75" thickBot="1" x14ac:dyDescent="0.3">
      <c r="A13" s="775" t="s">
        <v>32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7"/>
      <c r="O13" s="166" t="s">
        <v>76</v>
      </c>
    </row>
    <row r="14" spans="1:19" ht="15.75" thickBot="1" x14ac:dyDescent="0.3">
      <c r="A14" s="17">
        <v>4</v>
      </c>
      <c r="B14" s="92">
        <v>411</v>
      </c>
      <c r="C14" s="8">
        <v>24</v>
      </c>
      <c r="D14" s="142">
        <v>24</v>
      </c>
      <c r="E14" s="234"/>
      <c r="F14" s="234">
        <v>1</v>
      </c>
      <c r="G14" s="234"/>
      <c r="H14" s="8">
        <f>C14+E14-F14</f>
        <v>23</v>
      </c>
      <c r="I14" s="142">
        <v>23</v>
      </c>
      <c r="J14" s="719">
        <f>SUM(H14:H17)</f>
        <v>94</v>
      </c>
      <c r="K14" s="778">
        <f>J14</f>
        <v>94</v>
      </c>
      <c r="L14" s="781">
        <v>0</v>
      </c>
      <c r="M14" s="454"/>
      <c r="O14" s="166"/>
    </row>
    <row r="15" spans="1:19" s="18" customFormat="1" x14ac:dyDescent="0.25">
      <c r="A15" s="619">
        <v>5</v>
      </c>
      <c r="B15" s="90">
        <v>421</v>
      </c>
      <c r="C15" s="110">
        <v>22</v>
      </c>
      <c r="D15" s="134">
        <v>22</v>
      </c>
      <c r="E15" s="13">
        <v>1</v>
      </c>
      <c r="F15" s="13"/>
      <c r="G15" s="13"/>
      <c r="H15" s="9">
        <f>C15+E15-F15-G15</f>
        <v>23</v>
      </c>
      <c r="I15" s="134">
        <f>H15</f>
        <v>23</v>
      </c>
      <c r="J15" s="720"/>
      <c r="K15" s="779"/>
      <c r="L15" s="782"/>
      <c r="M15"/>
      <c r="N15"/>
    </row>
    <row r="16" spans="1:19" s="18" customFormat="1" x14ac:dyDescent="0.25">
      <c r="A16" s="19">
        <v>6</v>
      </c>
      <c r="B16" s="360">
        <v>431</v>
      </c>
      <c r="C16" s="361">
        <v>25</v>
      </c>
      <c r="D16" s="462">
        <v>25</v>
      </c>
      <c r="E16" s="318"/>
      <c r="F16" s="318"/>
      <c r="G16" s="318"/>
      <c r="H16" s="9">
        <f>C16+E16-F16-G16</f>
        <v>25</v>
      </c>
      <c r="I16" s="208">
        <v>25</v>
      </c>
      <c r="J16" s="720"/>
      <c r="K16" s="779"/>
      <c r="L16" s="782"/>
      <c r="M16"/>
      <c r="N16"/>
    </row>
    <row r="17" spans="1:13" ht="15.75" thickBot="1" x14ac:dyDescent="0.3">
      <c r="A17" s="312">
        <v>7</v>
      </c>
      <c r="B17" s="301">
        <v>441</v>
      </c>
      <c r="C17" s="111">
        <v>23</v>
      </c>
      <c r="D17" s="357">
        <v>23</v>
      </c>
      <c r="E17" s="625"/>
      <c r="F17" s="625"/>
      <c r="G17" s="625"/>
      <c r="H17" s="649">
        <v>23</v>
      </c>
      <c r="I17" s="650">
        <v>23</v>
      </c>
      <c r="J17" s="721"/>
      <c r="K17" s="780"/>
      <c r="L17" s="783"/>
    </row>
    <row r="18" spans="1:13" s="18" customFormat="1" ht="15.75" customHeight="1" thickBot="1" x14ac:dyDescent="0.3">
      <c r="A18" s="741" t="s">
        <v>33</v>
      </c>
      <c r="B18" s="742"/>
      <c r="C18" s="742"/>
      <c r="D18" s="742"/>
      <c r="E18" s="742"/>
      <c r="F18" s="742"/>
      <c r="G18" s="742"/>
      <c r="H18" s="742"/>
      <c r="I18" s="742"/>
      <c r="J18" s="742"/>
      <c r="K18" s="742"/>
      <c r="L18" s="743"/>
    </row>
    <row r="19" spans="1:13" ht="15.75" thickBot="1" x14ac:dyDescent="0.3">
      <c r="A19" s="51">
        <v>8</v>
      </c>
      <c r="B19" s="92">
        <v>911</v>
      </c>
      <c r="C19" s="109">
        <v>25</v>
      </c>
      <c r="D19" s="133">
        <v>25</v>
      </c>
      <c r="E19" s="54"/>
      <c r="F19" s="54"/>
      <c r="G19" s="52"/>
      <c r="H19" s="8">
        <f>C19+E19-F19-G19</f>
        <v>25</v>
      </c>
      <c r="I19" s="133">
        <f>H19</f>
        <v>25</v>
      </c>
      <c r="J19" s="799">
        <f>SUM(H19:H22)</f>
        <v>94</v>
      </c>
      <c r="K19" s="801">
        <f>J19</f>
        <v>94</v>
      </c>
      <c r="L19" s="786">
        <v>0</v>
      </c>
      <c r="M19" s="454"/>
    </row>
    <row r="20" spans="1:13" x14ac:dyDescent="0.25">
      <c r="A20" s="3">
        <v>9</v>
      </c>
      <c r="B20" s="360">
        <v>921</v>
      </c>
      <c r="C20" s="361">
        <v>25</v>
      </c>
      <c r="D20" s="462">
        <v>25</v>
      </c>
      <c r="E20" s="363"/>
      <c r="F20" s="363"/>
      <c r="G20" s="364"/>
      <c r="H20" s="9">
        <f>C20+E20-F20-G20</f>
        <v>25</v>
      </c>
      <c r="I20" s="134">
        <f>H20</f>
        <v>25</v>
      </c>
      <c r="J20" s="800"/>
      <c r="K20" s="802"/>
      <c r="L20" s="787"/>
    </row>
    <row r="21" spans="1:13" x14ac:dyDescent="0.25">
      <c r="A21" s="19">
        <v>10</v>
      </c>
      <c r="B21" s="90">
        <v>931</v>
      </c>
      <c r="C21" s="110">
        <v>23</v>
      </c>
      <c r="D21" s="134">
        <v>23</v>
      </c>
      <c r="E21" s="13"/>
      <c r="F21" s="13"/>
      <c r="G21" s="13"/>
      <c r="H21" s="9">
        <f>C21+E21-F21-G21</f>
        <v>23</v>
      </c>
      <c r="I21" s="134">
        <v>23</v>
      </c>
      <c r="J21" s="800"/>
      <c r="K21" s="802"/>
      <c r="L21" s="787"/>
    </row>
    <row r="22" spans="1:13" ht="15.75" thickBot="1" x14ac:dyDescent="0.3">
      <c r="A22" s="623">
        <v>11</v>
      </c>
      <c r="B22" s="93">
        <v>941</v>
      </c>
      <c r="C22" s="110">
        <v>20</v>
      </c>
      <c r="D22" s="134">
        <v>20</v>
      </c>
      <c r="E22" s="20">
        <v>1</v>
      </c>
      <c r="F22" s="20"/>
      <c r="G22" s="20"/>
      <c r="H22" s="651">
        <f>C22+E22-F22-G22</f>
        <v>21</v>
      </c>
      <c r="I22" s="652">
        <v>21</v>
      </c>
      <c r="J22" s="800"/>
      <c r="K22" s="802"/>
      <c r="L22" s="787"/>
    </row>
    <row r="23" spans="1:13" ht="15.75" customHeight="1" thickBot="1" x14ac:dyDescent="0.3">
      <c r="A23" s="744" t="s">
        <v>31</v>
      </c>
      <c r="B23" s="745"/>
      <c r="C23" s="745"/>
      <c r="D23" s="745"/>
      <c r="E23" s="745"/>
      <c r="F23" s="745"/>
      <c r="G23" s="745"/>
      <c r="H23" s="745"/>
      <c r="I23" s="745"/>
      <c r="J23" s="745"/>
      <c r="K23" s="745"/>
      <c r="L23" s="829"/>
    </row>
    <row r="24" spans="1:13" ht="15.75" customHeight="1" thickBot="1" x14ac:dyDescent="0.3">
      <c r="A24" s="731">
        <v>12</v>
      </c>
      <c r="B24" s="358">
        <v>311</v>
      </c>
      <c r="C24" s="229">
        <v>24</v>
      </c>
      <c r="D24" s="142">
        <v>24</v>
      </c>
      <c r="E24" s="232"/>
      <c r="F24" s="232"/>
      <c r="G24" s="232"/>
      <c r="H24" s="229">
        <f t="shared" ref="H24:H29" si="0">C24+E24-F24-G24</f>
        <v>24</v>
      </c>
      <c r="I24" s="142">
        <v>24</v>
      </c>
      <c r="J24" s="719">
        <f>K24+L24</f>
        <v>226</v>
      </c>
      <c r="K24" s="830">
        <f>H27+H28+H30+H32+H34+H36+H26+H24</f>
        <v>183</v>
      </c>
      <c r="L24" s="833">
        <f>H31+H33+H35+H37+H29+H25</f>
        <v>43</v>
      </c>
      <c r="M24" s="454"/>
    </row>
    <row r="25" spans="1:13" ht="15.75" customHeight="1" x14ac:dyDescent="0.25">
      <c r="A25" s="732"/>
      <c r="B25" s="119" t="s">
        <v>151</v>
      </c>
      <c r="C25" s="120">
        <v>2</v>
      </c>
      <c r="D25" s="456">
        <v>2</v>
      </c>
      <c r="E25" s="130"/>
      <c r="F25" s="130"/>
      <c r="G25" s="78"/>
      <c r="H25" s="120">
        <f t="shared" si="0"/>
        <v>2</v>
      </c>
      <c r="I25" s="456">
        <f>D25+E25-F25-G25</f>
        <v>2</v>
      </c>
      <c r="J25" s="720"/>
      <c r="K25" s="831"/>
      <c r="L25" s="792"/>
      <c r="M25" s="79"/>
    </row>
    <row r="26" spans="1:13" ht="15.75" customHeight="1" x14ac:dyDescent="0.25">
      <c r="A26" s="77">
        <v>13</v>
      </c>
      <c r="B26" s="311">
        <v>312</v>
      </c>
      <c r="C26" s="210">
        <v>25</v>
      </c>
      <c r="D26" s="314">
        <v>25</v>
      </c>
      <c r="E26" s="78"/>
      <c r="F26" s="78"/>
      <c r="G26" s="78"/>
      <c r="H26" s="210">
        <f t="shared" si="0"/>
        <v>25</v>
      </c>
      <c r="I26" s="314">
        <f>D26+E26-F26-G26</f>
        <v>25</v>
      </c>
      <c r="J26" s="720"/>
      <c r="K26" s="831"/>
      <c r="L26" s="792"/>
      <c r="M26" s="79"/>
    </row>
    <row r="27" spans="1:13" ht="15.75" customHeight="1" x14ac:dyDescent="0.25">
      <c r="A27" s="77">
        <v>14</v>
      </c>
      <c r="B27" s="311">
        <v>321</v>
      </c>
      <c r="C27" s="210">
        <v>25</v>
      </c>
      <c r="D27" s="314">
        <v>25</v>
      </c>
      <c r="E27" s="78"/>
      <c r="F27" s="78"/>
      <c r="G27" s="78"/>
      <c r="H27" s="210">
        <f t="shared" si="0"/>
        <v>25</v>
      </c>
      <c r="I27" s="314">
        <f>D27+E27-F27-G27</f>
        <v>25</v>
      </c>
      <c r="J27" s="720"/>
      <c r="K27" s="831"/>
      <c r="L27" s="792"/>
      <c r="M27" s="79"/>
    </row>
    <row r="28" spans="1:13" ht="15.75" customHeight="1" x14ac:dyDescent="0.25">
      <c r="A28" s="77">
        <v>15</v>
      </c>
      <c r="B28" s="117">
        <v>322</v>
      </c>
      <c r="C28" s="118">
        <v>24</v>
      </c>
      <c r="D28" s="315">
        <v>24</v>
      </c>
      <c r="E28" s="466"/>
      <c r="F28" s="466"/>
      <c r="G28" s="466"/>
      <c r="H28" s="118">
        <f t="shared" si="0"/>
        <v>24</v>
      </c>
      <c r="I28" s="315">
        <f>D28+E28-F28-G28</f>
        <v>24</v>
      </c>
      <c r="J28" s="720"/>
      <c r="K28" s="831"/>
      <c r="L28" s="792"/>
      <c r="M28" s="79"/>
    </row>
    <row r="29" spans="1:13" ht="15.75" customHeight="1" x14ac:dyDescent="0.25">
      <c r="A29" s="77">
        <v>16</v>
      </c>
      <c r="B29" s="215">
        <v>323</v>
      </c>
      <c r="C29" s="151">
        <v>20</v>
      </c>
      <c r="D29" s="313">
        <v>20</v>
      </c>
      <c r="E29" s="216">
        <v>1</v>
      </c>
      <c r="F29" s="216"/>
      <c r="G29" s="216"/>
      <c r="H29" s="151">
        <f t="shared" si="0"/>
        <v>21</v>
      </c>
      <c r="I29" s="313">
        <f>D29+E29-F29-G29</f>
        <v>21</v>
      </c>
      <c r="J29" s="720"/>
      <c r="K29" s="831"/>
      <c r="L29" s="792"/>
      <c r="M29" s="79"/>
    </row>
    <row r="30" spans="1:13" ht="15.75" customHeight="1" x14ac:dyDescent="0.25">
      <c r="A30" s="794">
        <v>17</v>
      </c>
      <c r="B30" s="117">
        <v>331</v>
      </c>
      <c r="C30" s="110">
        <v>22</v>
      </c>
      <c r="D30" s="135">
        <v>22</v>
      </c>
      <c r="E30" s="466"/>
      <c r="F30" s="466"/>
      <c r="G30" s="466"/>
      <c r="H30" s="118">
        <f>C30+E30-F30</f>
        <v>22</v>
      </c>
      <c r="I30" s="135">
        <f t="shared" ref="I30:I37" si="1">D30+E30-F30</f>
        <v>22</v>
      </c>
      <c r="J30" s="720"/>
      <c r="K30" s="831"/>
      <c r="L30" s="792"/>
      <c r="M30" s="79"/>
    </row>
    <row r="31" spans="1:13" ht="15.75" customHeight="1" x14ac:dyDescent="0.25">
      <c r="A31" s="795"/>
      <c r="B31" s="215" t="s">
        <v>136</v>
      </c>
      <c r="C31" s="112">
        <v>3</v>
      </c>
      <c r="D31" s="136">
        <v>3</v>
      </c>
      <c r="E31" s="216"/>
      <c r="F31" s="216"/>
      <c r="G31" s="216"/>
      <c r="H31" s="151">
        <f>C31+E31-F31</f>
        <v>3</v>
      </c>
      <c r="I31" s="136">
        <f>D31+E31-F31</f>
        <v>3</v>
      </c>
      <c r="J31" s="720"/>
      <c r="K31" s="831"/>
      <c r="L31" s="792"/>
      <c r="M31" s="79"/>
    </row>
    <row r="32" spans="1:13" ht="15.75" customHeight="1" x14ac:dyDescent="0.25">
      <c r="A32" s="796">
        <v>18</v>
      </c>
      <c r="B32" s="117">
        <v>332</v>
      </c>
      <c r="C32" s="114">
        <v>23</v>
      </c>
      <c r="D32" s="392">
        <v>24</v>
      </c>
      <c r="E32" s="466"/>
      <c r="F32" s="622"/>
      <c r="G32" s="466"/>
      <c r="H32" s="118">
        <f>C32+E32-F32-G32</f>
        <v>23</v>
      </c>
      <c r="I32" s="587">
        <v>23</v>
      </c>
      <c r="J32" s="720"/>
      <c r="K32" s="831"/>
      <c r="L32" s="792"/>
      <c r="M32" s="79" t="s">
        <v>174</v>
      </c>
    </row>
    <row r="33" spans="1:13" ht="15.75" customHeight="1" x14ac:dyDescent="0.25">
      <c r="A33" s="795"/>
      <c r="B33" s="215" t="s">
        <v>137</v>
      </c>
      <c r="C33" s="112">
        <v>5</v>
      </c>
      <c r="D33" s="136">
        <v>5</v>
      </c>
      <c r="E33" s="216"/>
      <c r="F33" s="216"/>
      <c r="G33" s="216"/>
      <c r="H33" s="151">
        <f>C33+E33-F33</f>
        <v>5</v>
      </c>
      <c r="I33" s="136">
        <f>H33</f>
        <v>5</v>
      </c>
      <c r="J33" s="720"/>
      <c r="K33" s="831"/>
      <c r="L33" s="792"/>
      <c r="M33" s="453"/>
    </row>
    <row r="34" spans="1:13" ht="16.5" customHeight="1" x14ac:dyDescent="0.25">
      <c r="A34" s="796">
        <v>19</v>
      </c>
      <c r="B34" s="90">
        <v>341</v>
      </c>
      <c r="C34" s="110">
        <v>20</v>
      </c>
      <c r="D34" s="134">
        <v>20</v>
      </c>
      <c r="E34" s="13"/>
      <c r="F34" s="13"/>
      <c r="G34" s="13"/>
      <c r="H34" s="651">
        <f>C34+E34-F34</f>
        <v>20</v>
      </c>
      <c r="I34" s="652">
        <f t="shared" si="1"/>
        <v>20</v>
      </c>
      <c r="J34" s="720"/>
      <c r="K34" s="831"/>
      <c r="L34" s="792"/>
      <c r="M34" s="453"/>
    </row>
    <row r="35" spans="1:13" ht="15.75" customHeight="1" x14ac:dyDescent="0.25">
      <c r="A35" s="795"/>
      <c r="B35" s="215" t="s">
        <v>138</v>
      </c>
      <c r="C35" s="129">
        <v>7</v>
      </c>
      <c r="D35" s="136">
        <v>7</v>
      </c>
      <c r="E35" s="216"/>
      <c r="F35" s="216"/>
      <c r="G35" s="216"/>
      <c r="H35" s="653">
        <f>C35+E35-F35-G35</f>
        <v>7</v>
      </c>
      <c r="I35" s="654">
        <f>D35+E35-F35-G35</f>
        <v>7</v>
      </c>
      <c r="J35" s="720"/>
      <c r="K35" s="831"/>
      <c r="L35" s="792"/>
      <c r="M35" s="453"/>
    </row>
    <row r="36" spans="1:13" ht="15" customHeight="1" x14ac:dyDescent="0.25">
      <c r="A36" s="797">
        <v>20</v>
      </c>
      <c r="B36" s="93">
        <v>342</v>
      </c>
      <c r="C36" s="110">
        <v>20</v>
      </c>
      <c r="D36" s="134">
        <v>20</v>
      </c>
      <c r="E36" s="463"/>
      <c r="F36" s="463"/>
      <c r="G36" s="463"/>
      <c r="H36" s="655">
        <f>C36+E36-F36</f>
        <v>20</v>
      </c>
      <c r="I36" s="652">
        <f t="shared" si="1"/>
        <v>20</v>
      </c>
      <c r="J36" s="720"/>
      <c r="K36" s="831"/>
      <c r="L36" s="792"/>
      <c r="M36" s="453"/>
    </row>
    <row r="37" spans="1:13" ht="16.5" customHeight="1" thickBot="1" x14ac:dyDescent="0.3">
      <c r="A37" s="834"/>
      <c r="B37" s="485" t="s">
        <v>139</v>
      </c>
      <c r="C37" s="486">
        <v>5</v>
      </c>
      <c r="D37" s="490">
        <v>5</v>
      </c>
      <c r="E37" s="488"/>
      <c r="F37" s="488"/>
      <c r="G37" s="488"/>
      <c r="H37" s="656">
        <f>C37+E37-F37</f>
        <v>5</v>
      </c>
      <c r="I37" s="657">
        <f t="shared" si="1"/>
        <v>5</v>
      </c>
      <c r="J37" s="721"/>
      <c r="K37" s="832"/>
      <c r="L37" s="793"/>
      <c r="M37" s="453"/>
    </row>
    <row r="38" spans="1:13" ht="15.75" thickBot="1" x14ac:dyDescent="0.3">
      <c r="A38" s="775" t="s">
        <v>34</v>
      </c>
      <c r="B38" s="776"/>
      <c r="C38" s="776"/>
      <c r="D38" s="776"/>
      <c r="E38" s="776"/>
      <c r="F38" s="776"/>
      <c r="G38" s="776"/>
      <c r="H38" s="776"/>
      <c r="I38" s="776"/>
      <c r="J38" s="776"/>
      <c r="K38" s="776"/>
      <c r="L38" s="777"/>
    </row>
    <row r="39" spans="1:13" ht="15.75" thickBot="1" x14ac:dyDescent="0.3">
      <c r="A39" s="17">
        <v>21</v>
      </c>
      <c r="B39" s="92">
        <v>811</v>
      </c>
      <c r="C39" s="8">
        <v>25</v>
      </c>
      <c r="D39" s="142">
        <v>25</v>
      </c>
      <c r="E39" s="234"/>
      <c r="F39" s="234"/>
      <c r="G39" s="234"/>
      <c r="H39" s="8">
        <f t="shared" ref="H39:H44" si="2">C39+E39-F39-G39</f>
        <v>25</v>
      </c>
      <c r="I39" s="142">
        <f t="shared" ref="I39:I44" si="3">D39+E39-F39-G39</f>
        <v>25</v>
      </c>
      <c r="J39" s="719">
        <f>K39+L39</f>
        <v>226</v>
      </c>
      <c r="K39" s="722">
        <f>H41+H43+H45+H46+H47+H49+H40+H39</f>
        <v>197</v>
      </c>
      <c r="L39" s="835">
        <f>H42+H44+H48+H50</f>
        <v>29</v>
      </c>
      <c r="M39" s="454"/>
    </row>
    <row r="40" spans="1:13" x14ac:dyDescent="0.25">
      <c r="A40" s="19">
        <v>22</v>
      </c>
      <c r="B40" s="93">
        <v>812</v>
      </c>
      <c r="C40" s="10">
        <v>24</v>
      </c>
      <c r="D40" s="141">
        <v>24</v>
      </c>
      <c r="E40" s="335"/>
      <c r="F40" s="335"/>
      <c r="G40" s="335"/>
      <c r="H40" s="10">
        <f t="shared" si="2"/>
        <v>24</v>
      </c>
      <c r="I40" s="141">
        <v>24</v>
      </c>
      <c r="J40" s="720"/>
      <c r="K40" s="723"/>
      <c r="L40" s="836"/>
    </row>
    <row r="41" spans="1:13" x14ac:dyDescent="0.25">
      <c r="A41" s="773">
        <v>23</v>
      </c>
      <c r="B41" s="93">
        <v>821</v>
      </c>
      <c r="C41" s="10">
        <v>25</v>
      </c>
      <c r="D41" s="141">
        <v>25</v>
      </c>
      <c r="E41" s="335">
        <v>1</v>
      </c>
      <c r="F41" s="335"/>
      <c r="G41" s="335"/>
      <c r="H41" s="10">
        <f t="shared" si="2"/>
        <v>26</v>
      </c>
      <c r="I41" s="141">
        <f t="shared" si="3"/>
        <v>26</v>
      </c>
      <c r="J41" s="720"/>
      <c r="K41" s="723"/>
      <c r="L41" s="836"/>
    </row>
    <row r="42" spans="1:13" x14ac:dyDescent="0.25">
      <c r="A42" s="837"/>
      <c r="B42" s="96" t="s">
        <v>153</v>
      </c>
      <c r="C42" s="69">
        <v>7</v>
      </c>
      <c r="D42" s="316">
        <v>7</v>
      </c>
      <c r="E42" s="601"/>
      <c r="F42" s="601">
        <v>1</v>
      </c>
      <c r="G42" s="601"/>
      <c r="H42" s="69">
        <f t="shared" si="2"/>
        <v>6</v>
      </c>
      <c r="I42" s="316">
        <f t="shared" si="3"/>
        <v>6</v>
      </c>
      <c r="J42" s="720"/>
      <c r="K42" s="723"/>
      <c r="L42" s="836"/>
    </row>
    <row r="43" spans="1:13" x14ac:dyDescent="0.25">
      <c r="A43" s="773">
        <v>24</v>
      </c>
      <c r="B43" s="90">
        <v>822</v>
      </c>
      <c r="C43" s="9">
        <v>25</v>
      </c>
      <c r="D43" s="148">
        <v>25</v>
      </c>
      <c r="E43" s="603"/>
      <c r="F43" s="603">
        <v>1</v>
      </c>
      <c r="G43" s="603"/>
      <c r="H43" s="9">
        <f t="shared" si="2"/>
        <v>24</v>
      </c>
      <c r="I43" s="148">
        <f t="shared" si="3"/>
        <v>24</v>
      </c>
      <c r="J43" s="720"/>
      <c r="K43" s="723"/>
      <c r="L43" s="836"/>
    </row>
    <row r="44" spans="1:13" x14ac:dyDescent="0.25">
      <c r="A44" s="837"/>
      <c r="B44" s="464" t="s">
        <v>154</v>
      </c>
      <c r="C44" s="69">
        <v>6</v>
      </c>
      <c r="D44" s="316">
        <v>6</v>
      </c>
      <c r="E44" s="601"/>
      <c r="F44" s="601"/>
      <c r="G44" s="601"/>
      <c r="H44" s="69">
        <f t="shared" si="2"/>
        <v>6</v>
      </c>
      <c r="I44" s="316">
        <f t="shared" si="3"/>
        <v>6</v>
      </c>
      <c r="J44" s="720"/>
      <c r="K44" s="723"/>
      <c r="L44" s="836"/>
    </row>
    <row r="45" spans="1:13" x14ac:dyDescent="0.25">
      <c r="A45" s="214">
        <v>25</v>
      </c>
      <c r="B45" s="90">
        <v>831</v>
      </c>
      <c r="C45" s="110">
        <v>25</v>
      </c>
      <c r="D45" s="134">
        <v>25</v>
      </c>
      <c r="E45" s="13"/>
      <c r="F45" s="455"/>
      <c r="G45" s="121"/>
      <c r="H45" s="9">
        <v>25</v>
      </c>
      <c r="I45" s="134">
        <f>D45+E45-F45</f>
        <v>25</v>
      </c>
      <c r="J45" s="720"/>
      <c r="K45" s="723"/>
      <c r="L45" s="836"/>
    </row>
    <row r="46" spans="1:13" x14ac:dyDescent="0.25">
      <c r="A46" s="147" t="s">
        <v>161</v>
      </c>
      <c r="B46" s="93">
        <v>832</v>
      </c>
      <c r="C46" s="110">
        <v>25</v>
      </c>
      <c r="D46" s="134">
        <v>25</v>
      </c>
      <c r="E46" s="463"/>
      <c r="F46" s="463"/>
      <c r="G46" s="45"/>
      <c r="H46" s="9">
        <f>C46+E46-F46-G46</f>
        <v>25</v>
      </c>
      <c r="I46" s="134">
        <f>D46+E46-F46</f>
        <v>25</v>
      </c>
      <c r="J46" s="720"/>
      <c r="K46" s="723"/>
      <c r="L46" s="836"/>
    </row>
    <row r="47" spans="1:13" x14ac:dyDescent="0.25">
      <c r="A47" s="773">
        <v>27</v>
      </c>
      <c r="B47" s="90">
        <v>841</v>
      </c>
      <c r="C47" s="110">
        <v>24</v>
      </c>
      <c r="D47" s="134">
        <v>24</v>
      </c>
      <c r="E47" s="13"/>
      <c r="F47" s="13"/>
      <c r="G47" s="13"/>
      <c r="H47" s="651">
        <f>C47+E47-F47-G47</f>
        <v>24</v>
      </c>
      <c r="I47" s="652">
        <f>D47+E47-F47</f>
        <v>24</v>
      </c>
      <c r="J47" s="720"/>
      <c r="K47" s="723"/>
      <c r="L47" s="836"/>
    </row>
    <row r="48" spans="1:13" x14ac:dyDescent="0.25">
      <c r="A48" s="837"/>
      <c r="B48" s="464" t="s">
        <v>155</v>
      </c>
      <c r="C48" s="112">
        <v>9</v>
      </c>
      <c r="D48" s="140">
        <v>9</v>
      </c>
      <c r="E48" s="28"/>
      <c r="F48" s="28"/>
      <c r="G48" s="28"/>
      <c r="H48" s="658">
        <f>C48+E48-F48-G48</f>
        <v>9</v>
      </c>
      <c r="I48" s="659">
        <f>D48+E48-F48-G48</f>
        <v>9</v>
      </c>
      <c r="J48" s="720"/>
      <c r="K48" s="723"/>
      <c r="L48" s="836"/>
    </row>
    <row r="49" spans="1:13" x14ac:dyDescent="0.25">
      <c r="A49" s="773">
        <v>28</v>
      </c>
      <c r="B49" s="93">
        <v>842</v>
      </c>
      <c r="C49" s="110">
        <v>24</v>
      </c>
      <c r="D49" s="134">
        <v>24</v>
      </c>
      <c r="E49" s="463"/>
      <c r="F49" s="463"/>
      <c r="G49" s="463"/>
      <c r="H49" s="651">
        <f>C49+E49-F49-G49</f>
        <v>24</v>
      </c>
      <c r="I49" s="652">
        <f>D49+E49-F49</f>
        <v>24</v>
      </c>
      <c r="J49" s="720"/>
      <c r="K49" s="723"/>
      <c r="L49" s="836"/>
    </row>
    <row r="50" spans="1:13" ht="15.75" thickBot="1" x14ac:dyDescent="0.3">
      <c r="A50" s="837"/>
      <c r="B50" s="464" t="s">
        <v>156</v>
      </c>
      <c r="C50" s="112">
        <v>8</v>
      </c>
      <c r="D50" s="140">
        <v>8</v>
      </c>
      <c r="E50" s="28"/>
      <c r="F50" s="28"/>
      <c r="G50" s="28"/>
      <c r="H50" s="658">
        <f>C50+E50-F50-G50</f>
        <v>8</v>
      </c>
      <c r="I50" s="659">
        <f>D50+E50-F50-G50</f>
        <v>8</v>
      </c>
      <c r="J50" s="720"/>
      <c r="K50" s="723"/>
      <c r="L50" s="836"/>
    </row>
    <row r="51" spans="1:13" ht="30" customHeight="1" thickBot="1" x14ac:dyDescent="0.3">
      <c r="A51" s="775" t="s">
        <v>140</v>
      </c>
      <c r="B51" s="842"/>
      <c r="C51" s="842"/>
      <c r="D51" s="842"/>
      <c r="E51" s="842"/>
      <c r="F51" s="842"/>
      <c r="G51" s="842"/>
      <c r="H51" s="842"/>
      <c r="I51" s="842"/>
      <c r="J51" s="842"/>
      <c r="K51" s="842"/>
      <c r="L51" s="843"/>
    </row>
    <row r="52" spans="1:13" ht="15.75" customHeight="1" thickBot="1" x14ac:dyDescent="0.3">
      <c r="A52" s="491">
        <v>29</v>
      </c>
      <c r="B52" s="492">
        <v>511</v>
      </c>
      <c r="C52" s="493">
        <v>24</v>
      </c>
      <c r="D52" s="641">
        <v>25</v>
      </c>
      <c r="E52" s="241">
        <v>3</v>
      </c>
      <c r="F52" s="241">
        <v>2</v>
      </c>
      <c r="G52" s="241"/>
      <c r="H52" s="495">
        <f>C52+E52-F52-G52</f>
        <v>25</v>
      </c>
      <c r="I52" s="496">
        <v>25</v>
      </c>
      <c r="J52" s="201">
        <f>K52</f>
        <v>25</v>
      </c>
      <c r="K52" s="241">
        <f>H52</f>
        <v>25</v>
      </c>
      <c r="L52" s="497">
        <v>0</v>
      </c>
      <c r="M52" s="454"/>
    </row>
    <row r="53" spans="1:13" ht="15.75" thickBot="1" x14ac:dyDescent="0.3">
      <c r="A53" s="744" t="s">
        <v>158</v>
      </c>
      <c r="B53" s="745"/>
      <c r="C53" s="745"/>
      <c r="D53" s="745"/>
      <c r="E53" s="745"/>
      <c r="F53" s="745"/>
      <c r="G53" s="745"/>
      <c r="H53" s="745"/>
      <c r="I53" s="745"/>
      <c r="J53" s="745"/>
      <c r="K53" s="745"/>
      <c r="L53" s="829"/>
    </row>
    <row r="54" spans="1:13" ht="15.75" thickBot="1" x14ac:dyDescent="0.3">
      <c r="A54" s="498">
        <v>30</v>
      </c>
      <c r="B54" s="499">
        <v>512</v>
      </c>
      <c r="C54" s="500">
        <v>24</v>
      </c>
      <c r="D54" s="545">
        <v>25</v>
      </c>
      <c r="E54" s="502">
        <v>1</v>
      </c>
      <c r="F54" s="502"/>
      <c r="G54" s="502"/>
      <c r="H54" s="500">
        <f>C54+E54-F54-G54</f>
        <v>25</v>
      </c>
      <c r="I54" s="509">
        <v>25</v>
      </c>
      <c r="J54" s="201">
        <f>K54</f>
        <v>25</v>
      </c>
      <c r="K54" s="241">
        <f>H54</f>
        <v>25</v>
      </c>
      <c r="L54" s="524">
        <v>0</v>
      </c>
      <c r="M54" s="454"/>
    </row>
    <row r="55" spans="1:13" ht="15.75" thickBot="1" x14ac:dyDescent="0.3">
      <c r="A55" s="744" t="s">
        <v>58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829"/>
    </row>
    <row r="56" spans="1:13" ht="15.75" thickBot="1" x14ac:dyDescent="0.3">
      <c r="A56" s="231">
        <v>31</v>
      </c>
      <c r="B56" s="358">
        <v>521</v>
      </c>
      <c r="C56" s="229">
        <v>25</v>
      </c>
      <c r="D56" s="142">
        <v>25</v>
      </c>
      <c r="E56" s="232"/>
      <c r="F56" s="232"/>
      <c r="G56" s="232"/>
      <c r="H56" s="229">
        <f>C56+E56-F56-G56</f>
        <v>25</v>
      </c>
      <c r="I56" s="142">
        <v>25</v>
      </c>
      <c r="J56" s="719">
        <f>K56+L56</f>
        <v>135</v>
      </c>
      <c r="K56" s="722">
        <f>H56+H57+H58+H59+H60+H61</f>
        <v>135</v>
      </c>
      <c r="L56" s="735">
        <v>0</v>
      </c>
      <c r="M56" s="454"/>
    </row>
    <row r="57" spans="1:13" x14ac:dyDescent="0.25">
      <c r="A57" s="77">
        <v>32</v>
      </c>
      <c r="B57" s="311">
        <v>522</v>
      </c>
      <c r="C57" s="210">
        <v>25</v>
      </c>
      <c r="D57" s="314">
        <v>25</v>
      </c>
      <c r="E57" s="78"/>
      <c r="F57" s="78"/>
      <c r="G57" s="78"/>
      <c r="H57" s="210">
        <f>C57+E57-F57-G57</f>
        <v>25</v>
      </c>
      <c r="I57" s="314">
        <f>D57+E57-F57-G57</f>
        <v>25</v>
      </c>
      <c r="J57" s="720"/>
      <c r="K57" s="723"/>
      <c r="L57" s="736"/>
    </row>
    <row r="58" spans="1:13" x14ac:dyDescent="0.25">
      <c r="A58" s="102">
        <v>33</v>
      </c>
      <c r="B58" s="90">
        <v>531</v>
      </c>
      <c r="C58" s="9">
        <v>21</v>
      </c>
      <c r="D58" s="148">
        <v>21</v>
      </c>
      <c r="E58" s="13"/>
      <c r="F58" s="13"/>
      <c r="G58" s="13"/>
      <c r="H58" s="9">
        <f>C58+E58-F58-G58</f>
        <v>21</v>
      </c>
      <c r="I58" s="148">
        <f>SUM(D58+E58-F58-G58)</f>
        <v>21</v>
      </c>
      <c r="J58" s="720"/>
      <c r="K58" s="723"/>
      <c r="L58" s="736"/>
    </row>
    <row r="59" spans="1:13" ht="15" customHeight="1" x14ac:dyDescent="0.25">
      <c r="A59" s="3">
        <v>34</v>
      </c>
      <c r="B59" s="93">
        <v>532</v>
      </c>
      <c r="C59" s="10">
        <v>22</v>
      </c>
      <c r="D59" s="141">
        <v>22</v>
      </c>
      <c r="E59" s="463"/>
      <c r="F59" s="463"/>
      <c r="G59" s="463"/>
      <c r="H59" s="10">
        <f>C59+E59-F59-G59</f>
        <v>22</v>
      </c>
      <c r="I59" s="141">
        <f>SUM(D59+E59-F59-G59)</f>
        <v>22</v>
      </c>
      <c r="J59" s="720"/>
      <c r="K59" s="723"/>
      <c r="L59" s="736"/>
    </row>
    <row r="60" spans="1:13" x14ac:dyDescent="0.25">
      <c r="A60" s="102">
        <v>35</v>
      </c>
      <c r="B60" s="93">
        <v>541</v>
      </c>
      <c r="C60" s="114">
        <v>23</v>
      </c>
      <c r="D60" s="138">
        <v>23</v>
      </c>
      <c r="E60" s="463"/>
      <c r="F60" s="463">
        <v>1</v>
      </c>
      <c r="G60" s="463"/>
      <c r="H60" s="655">
        <f>SUM(C60+E60-F60-G60)</f>
        <v>22</v>
      </c>
      <c r="I60" s="660">
        <v>22</v>
      </c>
      <c r="J60" s="720"/>
      <c r="K60" s="723"/>
      <c r="L60" s="736"/>
    </row>
    <row r="61" spans="1:13" ht="18" customHeight="1" thickBot="1" x14ac:dyDescent="0.3">
      <c r="A61" s="4">
        <v>36</v>
      </c>
      <c r="B61" s="91">
        <v>542</v>
      </c>
      <c r="C61" s="144">
        <v>20</v>
      </c>
      <c r="D61" s="226">
        <v>20</v>
      </c>
      <c r="E61" s="14"/>
      <c r="F61" s="14"/>
      <c r="G61" s="14"/>
      <c r="H61" s="661">
        <f>C61+E61-F61</f>
        <v>20</v>
      </c>
      <c r="I61" s="662">
        <f>D61+E61-F61</f>
        <v>20</v>
      </c>
      <c r="J61" s="721"/>
      <c r="K61" s="724"/>
      <c r="L61" s="844"/>
    </row>
    <row r="62" spans="1:13" ht="15.75" customHeight="1" thickBot="1" x14ac:dyDescent="0.3">
      <c r="A62" s="744" t="s">
        <v>150</v>
      </c>
      <c r="B62" s="745"/>
      <c r="C62" s="745"/>
      <c r="D62" s="745"/>
      <c r="E62" s="745"/>
      <c r="F62" s="745"/>
      <c r="G62" s="745"/>
      <c r="H62" s="745"/>
      <c r="I62" s="745"/>
      <c r="J62" s="745"/>
      <c r="K62" s="745"/>
      <c r="L62" s="829"/>
    </row>
    <row r="63" spans="1:13" ht="15.75" customHeight="1" thickBot="1" x14ac:dyDescent="0.3">
      <c r="A63" s="838">
        <v>37</v>
      </c>
      <c r="B63" s="92">
        <v>111</v>
      </c>
      <c r="C63" s="109">
        <v>25</v>
      </c>
      <c r="D63" s="133">
        <v>25</v>
      </c>
      <c r="E63" s="15"/>
      <c r="F63" s="15"/>
      <c r="G63" s="15"/>
      <c r="H63" s="8">
        <f t="shared" ref="H63:H69" si="4">C63+E63-F63-G63</f>
        <v>25</v>
      </c>
      <c r="I63" s="133">
        <f t="shared" ref="I63:I69" si="5">D63+E63-F63-G63</f>
        <v>25</v>
      </c>
      <c r="J63" s="719">
        <f>K63+L63</f>
        <v>139</v>
      </c>
      <c r="K63" s="722">
        <f>H63+H65</f>
        <v>50</v>
      </c>
      <c r="L63" s="751">
        <f>H67+H68+H69+H66+H64</f>
        <v>89</v>
      </c>
      <c r="M63" s="454"/>
    </row>
    <row r="64" spans="1:13" s="394" customFormat="1" ht="15.75" customHeight="1" x14ac:dyDescent="0.25">
      <c r="A64" s="839"/>
      <c r="B64" s="96" t="s">
        <v>172</v>
      </c>
      <c r="C64" s="112">
        <v>4</v>
      </c>
      <c r="D64" s="140">
        <v>4</v>
      </c>
      <c r="E64" s="28"/>
      <c r="F64" s="28"/>
      <c r="G64" s="28"/>
      <c r="H64" s="69">
        <f t="shared" si="4"/>
        <v>4</v>
      </c>
      <c r="I64" s="140">
        <f t="shared" si="5"/>
        <v>4</v>
      </c>
      <c r="J64" s="720"/>
      <c r="K64" s="723"/>
      <c r="L64" s="840"/>
    </row>
    <row r="65" spans="1:13" ht="15.75" customHeight="1" x14ac:dyDescent="0.25">
      <c r="A65" s="841">
        <v>38</v>
      </c>
      <c r="B65" s="93">
        <v>112</v>
      </c>
      <c r="C65" s="114">
        <v>25</v>
      </c>
      <c r="D65" s="138">
        <v>25</v>
      </c>
      <c r="E65" s="463"/>
      <c r="F65" s="463"/>
      <c r="G65" s="463"/>
      <c r="H65" s="10">
        <f t="shared" si="4"/>
        <v>25</v>
      </c>
      <c r="I65" s="138">
        <f t="shared" si="5"/>
        <v>25</v>
      </c>
      <c r="J65" s="720"/>
      <c r="K65" s="723"/>
      <c r="L65" s="840"/>
    </row>
    <row r="66" spans="1:13" s="394" customFormat="1" ht="15.75" customHeight="1" x14ac:dyDescent="0.25">
      <c r="A66" s="839"/>
      <c r="B66" s="457" t="s">
        <v>173</v>
      </c>
      <c r="C66" s="129">
        <v>3</v>
      </c>
      <c r="D66" s="459">
        <v>3</v>
      </c>
      <c r="E66" s="467"/>
      <c r="F66" s="467">
        <v>1</v>
      </c>
      <c r="G66" s="467"/>
      <c r="H66" s="452">
        <f t="shared" si="4"/>
        <v>2</v>
      </c>
      <c r="I66" s="459">
        <f t="shared" si="5"/>
        <v>2</v>
      </c>
      <c r="J66" s="720"/>
      <c r="K66" s="723"/>
      <c r="L66" s="840"/>
    </row>
    <row r="67" spans="1:13" ht="15.75" customHeight="1" x14ac:dyDescent="0.25">
      <c r="A67" s="3">
        <v>39</v>
      </c>
      <c r="B67" s="457">
        <v>113</v>
      </c>
      <c r="C67" s="129">
        <v>22</v>
      </c>
      <c r="D67" s="459">
        <v>22</v>
      </c>
      <c r="E67" s="467"/>
      <c r="F67" s="467">
        <v>1</v>
      </c>
      <c r="G67" s="463"/>
      <c r="H67" s="452">
        <f t="shared" si="4"/>
        <v>21</v>
      </c>
      <c r="I67" s="459">
        <f t="shared" si="5"/>
        <v>21</v>
      </c>
      <c r="J67" s="720"/>
      <c r="K67" s="723"/>
      <c r="L67" s="840"/>
    </row>
    <row r="68" spans="1:13" ht="15.75" customHeight="1" x14ac:dyDescent="0.25">
      <c r="A68" s="3">
        <v>40</v>
      </c>
      <c r="B68" s="457">
        <v>114</v>
      </c>
      <c r="C68" s="129">
        <v>22</v>
      </c>
      <c r="D68" s="459">
        <v>22</v>
      </c>
      <c r="E68" s="467">
        <v>1</v>
      </c>
      <c r="F68" s="467">
        <v>1</v>
      </c>
      <c r="G68" s="463"/>
      <c r="H68" s="452">
        <f t="shared" si="4"/>
        <v>22</v>
      </c>
      <c r="I68" s="459">
        <f t="shared" si="5"/>
        <v>22</v>
      </c>
      <c r="J68" s="720"/>
      <c r="K68" s="723"/>
      <c r="L68" s="840"/>
    </row>
    <row r="69" spans="1:13" ht="15.75" customHeight="1" thickBot="1" x14ac:dyDescent="0.3">
      <c r="A69" s="4">
        <v>41</v>
      </c>
      <c r="B69" s="503">
        <v>125</v>
      </c>
      <c r="C69" s="486">
        <v>40</v>
      </c>
      <c r="D69" s="506">
        <v>40</v>
      </c>
      <c r="E69" s="582">
        <v>1</v>
      </c>
      <c r="F69" s="582">
        <v>1</v>
      </c>
      <c r="G69" s="14"/>
      <c r="H69" s="505">
        <f t="shared" si="4"/>
        <v>40</v>
      </c>
      <c r="I69" s="506">
        <f t="shared" si="5"/>
        <v>40</v>
      </c>
      <c r="J69" s="721"/>
      <c r="K69" s="724"/>
      <c r="L69" s="752"/>
    </row>
    <row r="70" spans="1:13" ht="15.75" thickBot="1" x14ac:dyDescent="0.3">
      <c r="A70" s="775" t="s">
        <v>141</v>
      </c>
      <c r="B70" s="842"/>
      <c r="C70" s="842"/>
      <c r="D70" s="842"/>
      <c r="E70" s="842"/>
      <c r="F70" s="842"/>
      <c r="G70" s="842"/>
      <c r="H70" s="842"/>
      <c r="I70" s="842"/>
      <c r="J70" s="842"/>
      <c r="K70" s="842"/>
      <c r="L70" s="843"/>
      <c r="M70">
        <v>24</v>
      </c>
    </row>
    <row r="71" spans="1:13" ht="15.75" thickBot="1" x14ac:dyDescent="0.3">
      <c r="A71" s="491">
        <v>42</v>
      </c>
      <c r="B71" s="492">
        <v>612</v>
      </c>
      <c r="C71" s="507">
        <v>24</v>
      </c>
      <c r="D71" s="545">
        <v>25</v>
      </c>
      <c r="E71" s="241">
        <v>1</v>
      </c>
      <c r="F71" s="241">
        <v>4</v>
      </c>
      <c r="G71" s="241"/>
      <c r="H71" s="495">
        <f>C71+E71-F71-G71</f>
        <v>21</v>
      </c>
      <c r="I71" s="545">
        <v>24</v>
      </c>
      <c r="J71" s="201">
        <f>K71</f>
        <v>21</v>
      </c>
      <c r="K71" s="241">
        <f>H71</f>
        <v>21</v>
      </c>
      <c r="L71" s="246">
        <v>0</v>
      </c>
      <c r="M71" s="454">
        <v>3</v>
      </c>
    </row>
    <row r="72" spans="1:13" ht="17.25" customHeight="1" thickBot="1" x14ac:dyDescent="0.3">
      <c r="A72" s="775" t="s">
        <v>93</v>
      </c>
      <c r="B72" s="776"/>
      <c r="C72" s="776"/>
      <c r="D72" s="776"/>
      <c r="E72" s="776"/>
      <c r="F72" s="776"/>
      <c r="G72" s="776"/>
      <c r="H72" s="776"/>
      <c r="I72" s="776"/>
      <c r="J72" s="776"/>
      <c r="K72" s="776"/>
      <c r="L72" s="777"/>
    </row>
    <row r="73" spans="1:13" ht="17.25" customHeight="1" thickBot="1" x14ac:dyDescent="0.3">
      <c r="A73" s="17">
        <v>43</v>
      </c>
      <c r="B73" s="92">
        <v>711</v>
      </c>
      <c r="C73" s="8">
        <v>30</v>
      </c>
      <c r="D73" s="142">
        <v>30</v>
      </c>
      <c r="E73" s="234"/>
      <c r="F73" s="234">
        <v>4</v>
      </c>
      <c r="G73" s="234"/>
      <c r="H73" s="8">
        <f>C73+E73-F73-G73</f>
        <v>26</v>
      </c>
      <c r="I73" s="142">
        <v>26</v>
      </c>
      <c r="J73" s="719">
        <f>H74+H75+H73</f>
        <v>72</v>
      </c>
      <c r="K73" s="778">
        <f>J73</f>
        <v>72</v>
      </c>
      <c r="L73" s="781">
        <v>0</v>
      </c>
      <c r="M73" s="627"/>
    </row>
    <row r="74" spans="1:13" ht="17.25" customHeight="1" x14ac:dyDescent="0.25">
      <c r="A74" s="19">
        <v>44</v>
      </c>
      <c r="B74" s="93">
        <v>721</v>
      </c>
      <c r="C74" s="10">
        <v>23</v>
      </c>
      <c r="D74" s="141">
        <v>23</v>
      </c>
      <c r="E74" s="335"/>
      <c r="F74" s="335"/>
      <c r="G74" s="335"/>
      <c r="H74" s="10">
        <f>C74+E74-F74-G74</f>
        <v>23</v>
      </c>
      <c r="I74" s="141">
        <v>23</v>
      </c>
      <c r="J74" s="720"/>
      <c r="K74" s="779"/>
      <c r="L74" s="782"/>
      <c r="M74" s="626"/>
    </row>
    <row r="75" spans="1:13" ht="15.75" thickBot="1" x14ac:dyDescent="0.3">
      <c r="A75" s="609">
        <v>45</v>
      </c>
      <c r="B75" s="301">
        <v>731</v>
      </c>
      <c r="C75" s="98">
        <v>23</v>
      </c>
      <c r="D75" s="143">
        <v>23</v>
      </c>
      <c r="E75" s="625"/>
      <c r="F75" s="625"/>
      <c r="G75" s="317"/>
      <c r="H75" s="649">
        <f>C75+E75-F75</f>
        <v>23</v>
      </c>
      <c r="I75" s="663">
        <v>23</v>
      </c>
      <c r="J75" s="721"/>
      <c r="K75" s="780"/>
      <c r="L75" s="783"/>
    </row>
    <row r="76" spans="1:13" ht="17.25" customHeight="1" thickBot="1" x14ac:dyDescent="0.3">
      <c r="A76" s="716" t="s">
        <v>35</v>
      </c>
      <c r="B76" s="717"/>
      <c r="C76" s="717"/>
      <c r="D76" s="717"/>
      <c r="E76" s="717"/>
      <c r="F76" s="717"/>
      <c r="G76" s="717"/>
      <c r="H76" s="717"/>
      <c r="I76" s="717"/>
      <c r="J76" s="717"/>
      <c r="K76" s="717"/>
      <c r="L76" s="718"/>
    </row>
    <row r="77" spans="1:13" ht="15.75" thickBot="1" x14ac:dyDescent="0.3">
      <c r="A77" s="237">
        <v>46</v>
      </c>
      <c r="B77" s="492">
        <v>741</v>
      </c>
      <c r="C77" s="507">
        <v>22</v>
      </c>
      <c r="D77" s="509">
        <v>22</v>
      </c>
      <c r="E77" s="241"/>
      <c r="F77" s="241">
        <v>2</v>
      </c>
      <c r="G77" s="241" t="s">
        <v>81</v>
      </c>
      <c r="H77" s="495">
        <v>20</v>
      </c>
      <c r="I77" s="509">
        <v>20</v>
      </c>
      <c r="J77" s="24">
        <f>SUM(H77:H77)</f>
        <v>20</v>
      </c>
      <c r="K77" s="510">
        <f>J77</f>
        <v>20</v>
      </c>
      <c r="L77" s="246">
        <v>0</v>
      </c>
      <c r="M77" s="454"/>
    </row>
    <row r="78" spans="1:13" ht="15.75" thickBot="1" x14ac:dyDescent="0.3">
      <c r="A78" s="775" t="s">
        <v>59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7"/>
    </row>
    <row r="79" spans="1:13" ht="15.75" thickBot="1" x14ac:dyDescent="0.3">
      <c r="A79" s="17">
        <v>47</v>
      </c>
      <c r="B79" s="92">
        <v>611</v>
      </c>
      <c r="C79" s="8">
        <v>24</v>
      </c>
      <c r="D79" s="142">
        <v>24</v>
      </c>
      <c r="E79" s="234"/>
      <c r="F79" s="234"/>
      <c r="G79" s="234"/>
      <c r="H79" s="8">
        <f>C79+E79-F79-G79</f>
        <v>24</v>
      </c>
      <c r="I79" s="142">
        <v>24</v>
      </c>
      <c r="J79" s="719">
        <f>H80+H81+H82+H79</f>
        <v>97</v>
      </c>
      <c r="K79" s="778">
        <f>J79</f>
        <v>97</v>
      </c>
      <c r="L79" s="781">
        <v>0</v>
      </c>
      <c r="M79" s="454"/>
    </row>
    <row r="80" spans="1:13" x14ac:dyDescent="0.25">
      <c r="A80" s="619">
        <v>48</v>
      </c>
      <c r="B80" s="90">
        <v>621</v>
      </c>
      <c r="C80" s="9">
        <v>25</v>
      </c>
      <c r="D80" s="148">
        <v>25</v>
      </c>
      <c r="E80" s="603"/>
      <c r="F80" s="603"/>
      <c r="G80" s="603"/>
      <c r="H80" s="9">
        <f>C80+E80-F80-G80</f>
        <v>25</v>
      </c>
      <c r="I80" s="148">
        <f>D80+E80-F80-G80</f>
        <v>25</v>
      </c>
      <c r="J80" s="720"/>
      <c r="K80" s="779"/>
      <c r="L80" s="782"/>
    </row>
    <row r="81" spans="1:14" x14ac:dyDescent="0.25">
      <c r="A81" s="619">
        <v>49</v>
      </c>
      <c r="B81" s="90">
        <v>622</v>
      </c>
      <c r="C81" s="9">
        <v>24</v>
      </c>
      <c r="D81" s="148">
        <v>24</v>
      </c>
      <c r="E81" s="603"/>
      <c r="F81" s="603"/>
      <c r="G81" s="603"/>
      <c r="H81" s="651">
        <f>C81+E81-F81-G81</f>
        <v>24</v>
      </c>
      <c r="I81" s="664">
        <f>D81+E81-F81-G81</f>
        <v>24</v>
      </c>
      <c r="J81" s="720"/>
      <c r="K81" s="779"/>
      <c r="L81" s="782"/>
    </row>
    <row r="82" spans="1:14" ht="15.75" thickBot="1" x14ac:dyDescent="0.3">
      <c r="A82" s="609">
        <v>50</v>
      </c>
      <c r="B82" s="301">
        <v>631</v>
      </c>
      <c r="C82" s="11">
        <v>25</v>
      </c>
      <c r="D82" s="143">
        <v>25</v>
      </c>
      <c r="E82" s="607"/>
      <c r="F82" s="607">
        <v>1</v>
      </c>
      <c r="G82" s="355"/>
      <c r="H82" s="649">
        <f>C82+E82-F82-G82</f>
        <v>24</v>
      </c>
      <c r="I82" s="663">
        <f>D82+E82-F82-G82</f>
        <v>24</v>
      </c>
      <c r="J82" s="721"/>
      <c r="K82" s="780"/>
      <c r="L82" s="783"/>
      <c r="N82" s="79"/>
    </row>
    <row r="83" spans="1:14" ht="15.75" thickBot="1" x14ac:dyDescent="0.3">
      <c r="A83" s="744" t="s">
        <v>26</v>
      </c>
      <c r="B83" s="745"/>
      <c r="C83" s="745"/>
      <c r="D83" s="745"/>
      <c r="E83" s="745"/>
      <c r="F83" s="745"/>
      <c r="G83" s="745"/>
      <c r="H83" s="745"/>
      <c r="I83" s="745"/>
      <c r="J83" s="745"/>
      <c r="K83" s="745"/>
      <c r="L83" s="829"/>
    </row>
    <row r="84" spans="1:14" ht="15.75" thickBot="1" x14ac:dyDescent="0.3">
      <c r="A84" s="231">
        <v>51</v>
      </c>
      <c r="B84" s="358">
        <v>14</v>
      </c>
      <c r="C84" s="229">
        <v>25</v>
      </c>
      <c r="D84" s="258">
        <v>25</v>
      </c>
      <c r="E84" s="232">
        <v>1</v>
      </c>
      <c r="F84" s="232">
        <v>1</v>
      </c>
      <c r="G84" s="232"/>
      <c r="H84" s="229">
        <f>C84+E84-F84-G84</f>
        <v>25</v>
      </c>
      <c r="I84" s="258">
        <f>D84+E84-F84-G84</f>
        <v>25</v>
      </c>
      <c r="J84" s="845">
        <f>K84</f>
        <v>175</v>
      </c>
      <c r="K84" s="830">
        <f>H86+H87+H88+H89+H90+H91+H84+H85</f>
        <v>175</v>
      </c>
      <c r="L84" s="781">
        <v>0</v>
      </c>
      <c r="M84" s="454"/>
    </row>
    <row r="85" spans="1:14" x14ac:dyDescent="0.25">
      <c r="A85" s="77">
        <v>52</v>
      </c>
      <c r="B85" s="311">
        <v>15</v>
      </c>
      <c r="C85" s="210">
        <v>25</v>
      </c>
      <c r="D85" s="314">
        <v>25</v>
      </c>
      <c r="E85" s="78">
        <v>1</v>
      </c>
      <c r="F85" s="78">
        <v>2</v>
      </c>
      <c r="G85" s="78"/>
      <c r="H85" s="210">
        <f>C85+E85-F85-G85</f>
        <v>24</v>
      </c>
      <c r="I85" s="314">
        <f>D85+E85-F85-G85</f>
        <v>24</v>
      </c>
      <c r="J85" s="846"/>
      <c r="K85" s="831"/>
      <c r="L85" s="782"/>
    </row>
    <row r="86" spans="1:14" x14ac:dyDescent="0.25">
      <c r="A86" s="616">
        <v>53</v>
      </c>
      <c r="B86" s="117">
        <v>24</v>
      </c>
      <c r="C86" s="118">
        <v>24</v>
      </c>
      <c r="D86" s="148">
        <v>24</v>
      </c>
      <c r="E86" s="466"/>
      <c r="F86" s="466"/>
      <c r="G86" s="466"/>
      <c r="H86" s="118">
        <f>C86+E86-F86-G86</f>
        <v>24</v>
      </c>
      <c r="I86" s="148">
        <v>24</v>
      </c>
      <c r="J86" s="846"/>
      <c r="K86" s="831"/>
      <c r="L86" s="782"/>
      <c r="M86" s="544"/>
      <c r="N86" s="79"/>
    </row>
    <row r="87" spans="1:14" x14ac:dyDescent="0.25">
      <c r="A87" s="616">
        <v>54</v>
      </c>
      <c r="B87" s="117">
        <v>25</v>
      </c>
      <c r="C87" s="118">
        <v>24</v>
      </c>
      <c r="D87" s="148">
        <v>24</v>
      </c>
      <c r="E87" s="466"/>
      <c r="F87" s="466">
        <v>1</v>
      </c>
      <c r="G87" s="466"/>
      <c r="H87" s="118">
        <f>C87+E87-F87-G87</f>
        <v>23</v>
      </c>
      <c r="I87" s="148">
        <v>23</v>
      </c>
      <c r="J87" s="846"/>
      <c r="K87" s="831"/>
      <c r="L87" s="782"/>
      <c r="M87" s="79"/>
      <c r="N87" s="79"/>
    </row>
    <row r="88" spans="1:14" x14ac:dyDescent="0.25">
      <c r="A88" s="619">
        <v>55</v>
      </c>
      <c r="B88" s="195" t="s">
        <v>107</v>
      </c>
      <c r="C88" s="110">
        <v>23</v>
      </c>
      <c r="D88" s="134">
        <v>23</v>
      </c>
      <c r="E88" s="13"/>
      <c r="F88" s="13"/>
      <c r="G88" s="121"/>
      <c r="H88" s="9">
        <v>23</v>
      </c>
      <c r="I88" s="134">
        <v>23</v>
      </c>
      <c r="J88" s="846"/>
      <c r="K88" s="831"/>
      <c r="L88" s="782"/>
      <c r="M88" s="79"/>
      <c r="N88" s="79"/>
    </row>
    <row r="89" spans="1:14" x14ac:dyDescent="0.25">
      <c r="A89" s="619">
        <v>56</v>
      </c>
      <c r="B89" s="195" t="s">
        <v>108</v>
      </c>
      <c r="C89" s="110">
        <v>20</v>
      </c>
      <c r="D89" s="134">
        <v>20</v>
      </c>
      <c r="E89" s="13"/>
      <c r="F89" s="13">
        <v>1</v>
      </c>
      <c r="G89" s="121"/>
      <c r="H89" s="9">
        <f>C89+E89-F89-G89</f>
        <v>19</v>
      </c>
      <c r="I89" s="134">
        <v>19</v>
      </c>
      <c r="J89" s="846"/>
      <c r="K89" s="831"/>
      <c r="L89" s="782"/>
    </row>
    <row r="90" spans="1:14" x14ac:dyDescent="0.25">
      <c r="A90" s="619">
        <v>57</v>
      </c>
      <c r="B90" s="196" t="s">
        <v>142</v>
      </c>
      <c r="C90" s="110">
        <v>20</v>
      </c>
      <c r="D90" s="134">
        <v>20</v>
      </c>
      <c r="E90" s="463"/>
      <c r="F90" s="463"/>
      <c r="G90" s="463"/>
      <c r="H90" s="651">
        <f>C90+E90-F90-G90</f>
        <v>20</v>
      </c>
      <c r="I90" s="652">
        <v>20</v>
      </c>
      <c r="J90" s="846"/>
      <c r="K90" s="831"/>
      <c r="L90" s="782"/>
    </row>
    <row r="91" spans="1:14" ht="15.75" thickBot="1" x14ac:dyDescent="0.3">
      <c r="A91" s="19">
        <v>58</v>
      </c>
      <c r="B91" s="196" t="s">
        <v>109</v>
      </c>
      <c r="C91" s="110">
        <v>17</v>
      </c>
      <c r="D91" s="134">
        <v>17</v>
      </c>
      <c r="E91" s="13"/>
      <c r="F91" s="13"/>
      <c r="G91" s="121"/>
      <c r="H91" s="651">
        <v>17</v>
      </c>
      <c r="I91" s="652">
        <v>17</v>
      </c>
      <c r="J91" s="846"/>
      <c r="K91" s="831"/>
      <c r="L91" s="783"/>
    </row>
    <row r="92" spans="1:14" ht="15.75" thickBot="1" x14ac:dyDescent="0.3">
      <c r="A92" s="775" t="s">
        <v>52</v>
      </c>
      <c r="B92" s="776"/>
      <c r="C92" s="776"/>
      <c r="D92" s="776"/>
      <c r="E92" s="776"/>
      <c r="F92" s="776"/>
      <c r="G92" s="776"/>
      <c r="H92" s="776"/>
      <c r="I92" s="776"/>
      <c r="J92" s="776"/>
      <c r="K92" s="776"/>
      <c r="L92" s="777"/>
    </row>
    <row r="93" spans="1:14" ht="15.75" thickBot="1" x14ac:dyDescent="0.3">
      <c r="A93" s="17">
        <v>59</v>
      </c>
      <c r="B93" s="92">
        <v>122</v>
      </c>
      <c r="C93" s="8">
        <v>22</v>
      </c>
      <c r="D93" s="142">
        <v>22</v>
      </c>
      <c r="E93" s="234"/>
      <c r="F93" s="234"/>
      <c r="G93" s="234"/>
      <c r="H93" s="8">
        <f>C93+E93-F93-G93</f>
        <v>22</v>
      </c>
      <c r="I93" s="142">
        <v>22</v>
      </c>
      <c r="J93" s="767">
        <f>K93+L93</f>
        <v>39</v>
      </c>
      <c r="K93" s="710">
        <f>H93+H94</f>
        <v>39</v>
      </c>
      <c r="L93" s="770"/>
      <c r="M93" s="101"/>
    </row>
    <row r="94" spans="1:14" s="79" customFormat="1" ht="15.75" thickBot="1" x14ac:dyDescent="0.3">
      <c r="A94" s="27">
        <v>60</v>
      </c>
      <c r="B94" s="195" t="s">
        <v>110</v>
      </c>
      <c r="C94" s="9">
        <v>17</v>
      </c>
      <c r="D94" s="148">
        <v>17</v>
      </c>
      <c r="E94" s="603"/>
      <c r="F94" s="603"/>
      <c r="G94" s="123"/>
      <c r="H94" s="651">
        <f>C94+E94-F94</f>
        <v>17</v>
      </c>
      <c r="I94" s="664">
        <v>18</v>
      </c>
      <c r="J94" s="768"/>
      <c r="K94" s="711"/>
      <c r="L94" s="771"/>
      <c r="M94"/>
    </row>
    <row r="95" spans="1:14" ht="15.75" customHeight="1" thickBot="1" x14ac:dyDescent="0.3">
      <c r="A95" s="733" t="s">
        <v>27</v>
      </c>
      <c r="B95" s="734"/>
      <c r="C95" s="703"/>
      <c r="D95" s="734"/>
      <c r="E95" s="734"/>
      <c r="F95" s="734"/>
      <c r="G95" s="734"/>
      <c r="H95" s="734"/>
      <c r="I95" s="734"/>
      <c r="J95" s="734"/>
      <c r="K95" s="734"/>
      <c r="L95" s="746"/>
    </row>
    <row r="96" spans="1:14" ht="15.75" customHeight="1" thickBot="1" x14ac:dyDescent="0.3">
      <c r="A96" s="759">
        <v>61</v>
      </c>
      <c r="B96" s="227" t="s">
        <v>143</v>
      </c>
      <c r="C96" s="252">
        <v>10</v>
      </c>
      <c r="D96" s="637">
        <v>10</v>
      </c>
      <c r="E96" s="253"/>
      <c r="F96" s="253"/>
      <c r="G96" s="254"/>
      <c r="H96" s="665">
        <v>10</v>
      </c>
      <c r="I96" s="666">
        <v>10</v>
      </c>
      <c r="J96" s="719">
        <f>K96+L96</f>
        <v>28</v>
      </c>
      <c r="K96" s="722">
        <f>H96</f>
        <v>10</v>
      </c>
      <c r="L96" s="761">
        <f>I97</f>
        <v>18</v>
      </c>
      <c r="M96" s="643"/>
    </row>
    <row r="97" spans="1:13" ht="15.75" customHeight="1" thickBot="1" x14ac:dyDescent="0.3">
      <c r="A97" s="814"/>
      <c r="B97" s="341" t="s">
        <v>144</v>
      </c>
      <c r="C97" s="511">
        <v>18</v>
      </c>
      <c r="D97" s="638">
        <v>18</v>
      </c>
      <c r="E97" s="513"/>
      <c r="F97" s="513"/>
      <c r="G97" s="514"/>
      <c r="H97" s="667">
        <f>C97+E97-F97</f>
        <v>18</v>
      </c>
      <c r="I97" s="668">
        <f>D97+E97-F97</f>
        <v>18</v>
      </c>
      <c r="J97" s="721"/>
      <c r="K97" s="724"/>
      <c r="L97" s="763"/>
      <c r="M97" s="169"/>
    </row>
    <row r="98" spans="1:13" ht="15.75" customHeight="1" thickBot="1" x14ac:dyDescent="0.3">
      <c r="A98" s="851" t="s">
        <v>60</v>
      </c>
      <c r="B98" s="852"/>
      <c r="C98" s="852"/>
      <c r="D98" s="852"/>
      <c r="E98" s="852"/>
      <c r="F98" s="852"/>
      <c r="G98" s="852"/>
      <c r="H98" s="852"/>
      <c r="I98" s="852"/>
      <c r="J98" s="852"/>
      <c r="K98" s="852"/>
      <c r="L98" s="853"/>
    </row>
    <row r="99" spans="1:13" ht="15.75" customHeight="1" thickBot="1" x14ac:dyDescent="0.3">
      <c r="A99" s="611">
        <v>62</v>
      </c>
      <c r="B99" s="195" t="s">
        <v>3</v>
      </c>
      <c r="C99" s="118">
        <v>24</v>
      </c>
      <c r="D99" s="390">
        <v>25</v>
      </c>
      <c r="E99" s="622">
        <v>1</v>
      </c>
      <c r="F99" s="622">
        <v>2</v>
      </c>
      <c r="G99" s="622"/>
      <c r="H99" s="118">
        <f>C99+E99-F99-G99</f>
        <v>23</v>
      </c>
      <c r="I99" s="148">
        <v>23</v>
      </c>
      <c r="J99" s="854">
        <f>K99+L99</f>
        <v>244</v>
      </c>
      <c r="K99" s="855">
        <f>H104+H106+H108+H110+H112+H99+H100+H101+H102</f>
        <v>194</v>
      </c>
      <c r="L99" s="866">
        <f>I105+I107+I109+I111+I113+I114+I115+I103</f>
        <v>50</v>
      </c>
      <c r="M99" s="454"/>
    </row>
    <row r="100" spans="1:13" ht="15.75" customHeight="1" x14ac:dyDescent="0.25">
      <c r="A100" s="368">
        <v>63</v>
      </c>
      <c r="B100" s="195" t="s">
        <v>115</v>
      </c>
      <c r="C100" s="210">
        <v>24</v>
      </c>
      <c r="D100" s="141">
        <v>24</v>
      </c>
      <c r="E100" s="613"/>
      <c r="F100" s="613">
        <v>2</v>
      </c>
      <c r="G100" s="613"/>
      <c r="H100" s="210">
        <f>C100+E100-F100-G100</f>
        <v>22</v>
      </c>
      <c r="I100" s="141">
        <f>D100+E100-F100-G100</f>
        <v>22</v>
      </c>
      <c r="J100" s="846"/>
      <c r="K100" s="831"/>
      <c r="L100" s="756"/>
    </row>
    <row r="101" spans="1:13" ht="15.75" customHeight="1" x14ac:dyDescent="0.25">
      <c r="A101" s="368">
        <v>64</v>
      </c>
      <c r="B101" s="195" t="s">
        <v>14</v>
      </c>
      <c r="C101" s="210">
        <v>24</v>
      </c>
      <c r="D101" s="141">
        <v>24</v>
      </c>
      <c r="E101" s="613"/>
      <c r="F101" s="613"/>
      <c r="G101" s="613"/>
      <c r="H101" s="210">
        <f>C101+E101-F101-G101</f>
        <v>24</v>
      </c>
      <c r="I101" s="141">
        <v>24</v>
      </c>
      <c r="J101" s="846"/>
      <c r="K101" s="831"/>
      <c r="L101" s="756"/>
    </row>
    <row r="102" spans="1:13" ht="15.75" customHeight="1" x14ac:dyDescent="0.25">
      <c r="A102" s="758">
        <v>65</v>
      </c>
      <c r="B102" s="195" t="s">
        <v>15</v>
      </c>
      <c r="C102" s="210">
        <v>21</v>
      </c>
      <c r="D102" s="141">
        <v>21</v>
      </c>
      <c r="E102" s="613"/>
      <c r="F102" s="613"/>
      <c r="G102" s="613"/>
      <c r="H102" s="210">
        <f>C102+E102-F102-G102</f>
        <v>21</v>
      </c>
      <c r="I102" s="141">
        <v>21</v>
      </c>
      <c r="J102" s="846"/>
      <c r="K102" s="831"/>
      <c r="L102" s="756"/>
    </row>
    <row r="103" spans="1:13" ht="15.75" customHeight="1" x14ac:dyDescent="0.25">
      <c r="A103" s="754"/>
      <c r="B103" s="127" t="s">
        <v>152</v>
      </c>
      <c r="C103" s="120">
        <v>3</v>
      </c>
      <c r="D103" s="456">
        <v>3</v>
      </c>
      <c r="E103" s="613"/>
      <c r="F103" s="613"/>
      <c r="G103" s="613"/>
      <c r="H103" s="120">
        <f>C103+E103-F103-G103</f>
        <v>3</v>
      </c>
      <c r="I103" s="456">
        <f>D103+E103-F103-G103</f>
        <v>3</v>
      </c>
      <c r="J103" s="846"/>
      <c r="K103" s="831"/>
      <c r="L103" s="756"/>
    </row>
    <row r="104" spans="1:13" ht="15.75" customHeight="1" x14ac:dyDescent="0.25">
      <c r="A104" s="860">
        <v>66</v>
      </c>
      <c r="B104" s="195" t="s">
        <v>112</v>
      </c>
      <c r="C104" s="118">
        <v>20</v>
      </c>
      <c r="D104" s="315">
        <v>20</v>
      </c>
      <c r="E104" s="622"/>
      <c r="F104" s="622"/>
      <c r="G104" s="622"/>
      <c r="H104" s="118">
        <f t="shared" ref="H104:H111" si="6">C104+E104-F104-G104</f>
        <v>20</v>
      </c>
      <c r="I104" s="315">
        <f t="shared" ref="I104:I110" si="7">D104+E104-F104-G104</f>
        <v>20</v>
      </c>
      <c r="J104" s="846"/>
      <c r="K104" s="831"/>
      <c r="L104" s="756"/>
    </row>
    <row r="105" spans="1:13" ht="15.75" customHeight="1" x14ac:dyDescent="0.25">
      <c r="A105" s="754"/>
      <c r="B105" s="127" t="s">
        <v>113</v>
      </c>
      <c r="C105" s="151">
        <v>4</v>
      </c>
      <c r="D105" s="313">
        <v>4</v>
      </c>
      <c r="E105" s="621"/>
      <c r="F105" s="621"/>
      <c r="G105" s="621"/>
      <c r="H105" s="151">
        <f t="shared" si="6"/>
        <v>4</v>
      </c>
      <c r="I105" s="313">
        <f t="shared" si="7"/>
        <v>4</v>
      </c>
      <c r="J105" s="846"/>
      <c r="K105" s="831"/>
      <c r="L105" s="756"/>
    </row>
    <row r="106" spans="1:13" ht="15.75" customHeight="1" x14ac:dyDescent="0.25">
      <c r="A106" s="758">
        <v>67</v>
      </c>
      <c r="B106" s="196" t="s">
        <v>4</v>
      </c>
      <c r="C106" s="118">
        <v>20</v>
      </c>
      <c r="D106" s="315">
        <v>20</v>
      </c>
      <c r="E106" s="622"/>
      <c r="F106" s="622"/>
      <c r="G106" s="622"/>
      <c r="H106" s="118">
        <f t="shared" si="6"/>
        <v>20</v>
      </c>
      <c r="I106" s="315">
        <f t="shared" si="7"/>
        <v>20</v>
      </c>
      <c r="J106" s="846"/>
      <c r="K106" s="831"/>
      <c r="L106" s="756"/>
    </row>
    <row r="107" spans="1:13" ht="15.75" customHeight="1" x14ac:dyDescent="0.25">
      <c r="A107" s="754"/>
      <c r="B107" s="127" t="s">
        <v>146</v>
      </c>
      <c r="C107" s="151">
        <v>5</v>
      </c>
      <c r="D107" s="313">
        <v>5</v>
      </c>
      <c r="E107" s="621"/>
      <c r="F107" s="621"/>
      <c r="G107" s="621"/>
      <c r="H107" s="151">
        <f t="shared" si="6"/>
        <v>5</v>
      </c>
      <c r="I107" s="313">
        <f t="shared" si="7"/>
        <v>5</v>
      </c>
      <c r="J107" s="846"/>
      <c r="K107" s="831"/>
      <c r="L107" s="756"/>
    </row>
    <row r="108" spans="1:13" ht="15.75" customHeight="1" x14ac:dyDescent="0.25">
      <c r="A108" s="758">
        <v>68</v>
      </c>
      <c r="B108" s="196" t="s">
        <v>18</v>
      </c>
      <c r="C108" s="118">
        <v>20</v>
      </c>
      <c r="D108" s="315">
        <v>20</v>
      </c>
      <c r="E108" s="622"/>
      <c r="F108" s="622"/>
      <c r="G108" s="622"/>
      <c r="H108" s="118">
        <f t="shared" si="6"/>
        <v>20</v>
      </c>
      <c r="I108" s="315">
        <f t="shared" si="7"/>
        <v>20</v>
      </c>
      <c r="J108" s="846"/>
      <c r="K108" s="831"/>
      <c r="L108" s="756"/>
    </row>
    <row r="109" spans="1:13" ht="15.75" customHeight="1" x14ac:dyDescent="0.25">
      <c r="A109" s="754"/>
      <c r="B109" s="127" t="s">
        <v>147</v>
      </c>
      <c r="C109" s="151">
        <v>4</v>
      </c>
      <c r="D109" s="313">
        <v>4</v>
      </c>
      <c r="E109" s="621"/>
      <c r="F109" s="621"/>
      <c r="G109" s="621"/>
      <c r="H109" s="151">
        <f t="shared" si="6"/>
        <v>4</v>
      </c>
      <c r="I109" s="313">
        <f t="shared" si="7"/>
        <v>4</v>
      </c>
      <c r="J109" s="846"/>
      <c r="K109" s="831"/>
      <c r="L109" s="756"/>
    </row>
    <row r="110" spans="1:13" ht="15.75" customHeight="1" x14ac:dyDescent="0.25">
      <c r="A110" s="758">
        <v>69</v>
      </c>
      <c r="B110" s="196" t="s">
        <v>89</v>
      </c>
      <c r="C110" s="118">
        <v>20</v>
      </c>
      <c r="D110" s="315">
        <v>20</v>
      </c>
      <c r="E110" s="622"/>
      <c r="F110" s="622"/>
      <c r="G110" s="622"/>
      <c r="H110" s="118">
        <f t="shared" si="6"/>
        <v>20</v>
      </c>
      <c r="I110" s="315">
        <f t="shared" si="7"/>
        <v>20</v>
      </c>
      <c r="J110" s="846"/>
      <c r="K110" s="831"/>
      <c r="L110" s="756"/>
    </row>
    <row r="111" spans="1:13" ht="15.75" customHeight="1" x14ac:dyDescent="0.25">
      <c r="A111" s="754"/>
      <c r="B111" s="150" t="s">
        <v>148</v>
      </c>
      <c r="C111" s="151">
        <v>7</v>
      </c>
      <c r="D111" s="313">
        <v>7</v>
      </c>
      <c r="E111" s="621"/>
      <c r="F111" s="621"/>
      <c r="G111" s="621"/>
      <c r="H111" s="151">
        <f t="shared" si="6"/>
        <v>7</v>
      </c>
      <c r="I111" s="313">
        <f>D111+E111-F111-G111</f>
        <v>7</v>
      </c>
      <c r="J111" s="846"/>
      <c r="K111" s="831"/>
      <c r="L111" s="756"/>
    </row>
    <row r="112" spans="1:13" ht="15.75" customHeight="1" x14ac:dyDescent="0.25">
      <c r="A112" s="611">
        <v>70</v>
      </c>
      <c r="B112" s="195" t="s">
        <v>20</v>
      </c>
      <c r="C112" s="9">
        <v>24</v>
      </c>
      <c r="D112" s="148">
        <v>24</v>
      </c>
      <c r="E112" s="622"/>
      <c r="F112" s="622"/>
      <c r="G112" s="320"/>
      <c r="H112" s="118">
        <f>C112+E112-F112</f>
        <v>24</v>
      </c>
      <c r="I112" s="315">
        <f>D112+E112-F112</f>
        <v>24</v>
      </c>
      <c r="J112" s="846"/>
      <c r="K112" s="831"/>
      <c r="L112" s="756"/>
    </row>
    <row r="113" spans="1:14" ht="15.75" customHeight="1" x14ac:dyDescent="0.25">
      <c r="A113" s="225">
        <v>71</v>
      </c>
      <c r="B113" s="150" t="s">
        <v>117</v>
      </c>
      <c r="C113" s="69">
        <v>28</v>
      </c>
      <c r="D113" s="316">
        <v>28</v>
      </c>
      <c r="E113" s="621"/>
      <c r="F113" s="621">
        <v>1</v>
      </c>
      <c r="G113" s="153"/>
      <c r="H113" s="151">
        <f>C113+E113-F113</f>
        <v>27</v>
      </c>
      <c r="I113" s="313">
        <f>D113+E113-F113</f>
        <v>27</v>
      </c>
      <c r="J113" s="846"/>
      <c r="K113" s="831"/>
      <c r="L113" s="756"/>
    </row>
    <row r="114" spans="1:14" ht="15.75" customHeight="1" x14ac:dyDescent="0.25">
      <c r="A114" s="224">
        <v>72</v>
      </c>
      <c r="B114" s="127" t="s">
        <v>118</v>
      </c>
      <c r="C114" s="120">
        <v>17</v>
      </c>
      <c r="D114" s="456">
        <v>17</v>
      </c>
      <c r="E114" s="620"/>
      <c r="F114" s="620"/>
      <c r="G114" s="620">
        <v>17</v>
      </c>
      <c r="H114" s="669">
        <f>C114+E114-F114-G114</f>
        <v>0</v>
      </c>
      <c r="I114" s="670">
        <v>0</v>
      </c>
      <c r="J114" s="846"/>
      <c r="K114" s="831"/>
      <c r="L114" s="756"/>
    </row>
    <row r="115" spans="1:14" ht="15.75" customHeight="1" thickBot="1" x14ac:dyDescent="0.3">
      <c r="A115" s="516">
        <v>73</v>
      </c>
      <c r="B115" s="517" t="s">
        <v>145</v>
      </c>
      <c r="C115" s="518">
        <v>19</v>
      </c>
      <c r="D115" s="519">
        <v>19</v>
      </c>
      <c r="E115" s="598"/>
      <c r="F115" s="598">
        <v>1</v>
      </c>
      <c r="G115" s="598">
        <v>18</v>
      </c>
      <c r="H115" s="671">
        <f>C115+E115-F115-G115</f>
        <v>0</v>
      </c>
      <c r="I115" s="672">
        <v>0</v>
      </c>
      <c r="J115" s="784"/>
      <c r="K115" s="788"/>
      <c r="L115" s="867"/>
    </row>
    <row r="116" spans="1:14" ht="15.75" customHeight="1" thickBot="1" x14ac:dyDescent="0.3">
      <c r="A116" s="744" t="s">
        <v>28</v>
      </c>
      <c r="B116" s="745"/>
      <c r="C116" s="745"/>
      <c r="D116" s="745"/>
      <c r="E116" s="745"/>
      <c r="F116" s="745"/>
      <c r="G116" s="745"/>
      <c r="H116" s="745"/>
      <c r="I116" s="745"/>
      <c r="J116" s="745"/>
      <c r="K116" s="745"/>
      <c r="L116" s="829"/>
    </row>
    <row r="117" spans="1:14" ht="15.75" customHeight="1" thickBot="1" x14ac:dyDescent="0.3">
      <c r="A117" s="498">
        <v>74</v>
      </c>
      <c r="B117" s="521" t="s">
        <v>5</v>
      </c>
      <c r="C117" s="495">
        <v>24</v>
      </c>
      <c r="D117" s="501">
        <v>24</v>
      </c>
      <c r="E117" s="502"/>
      <c r="F117" s="502"/>
      <c r="G117" s="523"/>
      <c r="H117" s="500">
        <f>C117+E117-F117</f>
        <v>24</v>
      </c>
      <c r="I117" s="501">
        <f>D117+E117-F117</f>
        <v>24</v>
      </c>
      <c r="J117" s="24">
        <f>K117</f>
        <v>24</v>
      </c>
      <c r="K117" s="245">
        <f>H117</f>
        <v>24</v>
      </c>
      <c r="L117" s="524">
        <v>0</v>
      </c>
      <c r="M117" s="454"/>
    </row>
    <row r="118" spans="1:14" ht="15.75" thickBot="1" x14ac:dyDescent="0.3">
      <c r="A118" s="775" t="s">
        <v>119</v>
      </c>
      <c r="B118" s="842"/>
      <c r="C118" s="842"/>
      <c r="D118" s="842"/>
      <c r="E118" s="842"/>
      <c r="F118" s="842"/>
      <c r="G118" s="842"/>
      <c r="H118" s="842"/>
      <c r="I118" s="842"/>
      <c r="J118" s="842"/>
      <c r="K118" s="842"/>
      <c r="L118" s="843"/>
    </row>
    <row r="119" spans="1:14" ht="15.75" thickBot="1" x14ac:dyDescent="0.3">
      <c r="A119" s="17">
        <v>75</v>
      </c>
      <c r="B119" s="323" t="s">
        <v>149</v>
      </c>
      <c r="C119" s="336">
        <v>19</v>
      </c>
      <c r="D119" s="636">
        <v>19</v>
      </c>
      <c r="E119" s="338"/>
      <c r="F119" s="338"/>
      <c r="G119" s="338"/>
      <c r="H119" s="339">
        <f>C119+E119-F119-G119</f>
        <v>19</v>
      </c>
      <c r="I119" s="340">
        <f>D119+E119-F119-G119</f>
        <v>19</v>
      </c>
      <c r="J119" s="719">
        <f>L119</f>
        <v>33</v>
      </c>
      <c r="K119" s="719">
        <v>0</v>
      </c>
      <c r="L119" s="751">
        <f>I119+I120</f>
        <v>33</v>
      </c>
      <c r="M119" s="454"/>
    </row>
    <row r="120" spans="1:14" ht="15.75" thickBot="1" x14ac:dyDescent="0.3">
      <c r="A120" s="21">
        <v>76</v>
      </c>
      <c r="B120" s="341" t="s">
        <v>19</v>
      </c>
      <c r="C120" s="342">
        <v>14</v>
      </c>
      <c r="D120" s="635">
        <v>14</v>
      </c>
      <c r="E120" s="344"/>
      <c r="F120" s="344"/>
      <c r="G120" s="345"/>
      <c r="H120" s="673">
        <f>D120+E120-F120-G120</f>
        <v>14</v>
      </c>
      <c r="I120" s="668">
        <f>C120+E120-F120-G120</f>
        <v>14</v>
      </c>
      <c r="J120" s="721"/>
      <c r="K120" s="721"/>
      <c r="L120" s="752"/>
    </row>
    <row r="121" spans="1:14" ht="15.75" customHeight="1" thickBot="1" x14ac:dyDescent="0.3">
      <c r="A121" s="775" t="s">
        <v>65</v>
      </c>
      <c r="B121" s="776"/>
      <c r="C121" s="776"/>
      <c r="D121" s="776"/>
      <c r="E121" s="776"/>
      <c r="F121" s="776"/>
      <c r="G121" s="776"/>
      <c r="H121" s="776"/>
      <c r="I121" s="776"/>
      <c r="J121" s="776"/>
      <c r="K121" s="776"/>
      <c r="L121" s="777"/>
    </row>
    <row r="122" spans="1:14" ht="14.25" customHeight="1" thickBot="1" x14ac:dyDescent="0.3">
      <c r="A122" s="619">
        <v>77</v>
      </c>
      <c r="B122" s="90">
        <v>49</v>
      </c>
      <c r="C122" s="9">
        <v>24</v>
      </c>
      <c r="D122" s="148">
        <v>24</v>
      </c>
      <c r="E122" s="603"/>
      <c r="F122" s="603"/>
      <c r="G122" s="149"/>
      <c r="H122" s="655">
        <f>C122+E122-F122-G122</f>
        <v>24</v>
      </c>
      <c r="I122" s="674">
        <v>24</v>
      </c>
      <c r="J122" s="604">
        <f>H122</f>
        <v>24</v>
      </c>
      <c r="K122" s="605">
        <f>H122</f>
        <v>24</v>
      </c>
      <c r="L122" s="612">
        <v>0</v>
      </c>
      <c r="M122" s="644"/>
    </row>
    <row r="123" spans="1:14" ht="16.5" customHeight="1" thickBot="1" x14ac:dyDescent="0.3">
      <c r="A123" s="733" t="s">
        <v>36</v>
      </c>
      <c r="B123" s="734"/>
      <c r="C123" s="734"/>
      <c r="D123" s="734"/>
      <c r="E123" s="734"/>
      <c r="F123" s="734"/>
      <c r="G123" s="734"/>
      <c r="H123" s="734"/>
      <c r="I123" s="734"/>
      <c r="J123" s="734"/>
      <c r="K123" s="734"/>
      <c r="L123" s="746"/>
    </row>
    <row r="124" spans="1:14" ht="15.75" customHeight="1" thickBot="1" x14ac:dyDescent="0.3">
      <c r="A124" s="231">
        <v>78</v>
      </c>
      <c r="B124" s="358">
        <v>47</v>
      </c>
      <c r="C124" s="109">
        <v>24</v>
      </c>
      <c r="D124" s="525">
        <v>24</v>
      </c>
      <c r="E124" s="526"/>
      <c r="F124" s="232">
        <v>1</v>
      </c>
      <c r="G124" s="232"/>
      <c r="H124" s="675">
        <v>23</v>
      </c>
      <c r="I124" s="676">
        <v>23</v>
      </c>
      <c r="J124" s="719">
        <f>K124</f>
        <v>45</v>
      </c>
      <c r="K124" s="722">
        <f>H124+H125</f>
        <v>45</v>
      </c>
      <c r="L124" s="725">
        <v>0</v>
      </c>
      <c r="M124" s="101"/>
    </row>
    <row r="125" spans="1:14" ht="15.75" customHeight="1" thickBot="1" x14ac:dyDescent="0.3">
      <c r="A125" s="312">
        <v>79</v>
      </c>
      <c r="B125" s="326">
        <v>48</v>
      </c>
      <c r="C125" s="111">
        <v>22</v>
      </c>
      <c r="D125" s="586">
        <v>22</v>
      </c>
      <c r="E125" s="607"/>
      <c r="F125" s="329"/>
      <c r="G125" s="329"/>
      <c r="H125" s="649">
        <v>22</v>
      </c>
      <c r="I125" s="663">
        <v>21</v>
      </c>
      <c r="J125" s="721"/>
      <c r="K125" s="724"/>
      <c r="L125" s="727"/>
      <c r="M125" s="169"/>
    </row>
    <row r="126" spans="1:14" ht="15.75" customHeight="1" thickBot="1" x14ac:dyDescent="0.3">
      <c r="A126" s="744" t="s">
        <v>37</v>
      </c>
      <c r="B126" s="745"/>
      <c r="C126" s="745"/>
      <c r="D126" s="745"/>
      <c r="E126" s="745"/>
      <c r="F126" s="745"/>
      <c r="G126" s="745"/>
      <c r="H126" s="745"/>
      <c r="I126" s="745"/>
      <c r="J126" s="745"/>
      <c r="K126" s="745"/>
      <c r="L126" s="829"/>
    </row>
    <row r="127" spans="1:14" ht="13.5" customHeight="1" thickBot="1" x14ac:dyDescent="0.3">
      <c r="A127" s="231">
        <v>80</v>
      </c>
      <c r="B127" s="92">
        <v>40</v>
      </c>
      <c r="C127" s="109">
        <v>24</v>
      </c>
      <c r="D127" s="637">
        <v>24</v>
      </c>
      <c r="E127" s="234"/>
      <c r="F127" s="234">
        <v>3</v>
      </c>
      <c r="G127" s="234"/>
      <c r="H127" s="675">
        <v>21</v>
      </c>
      <c r="I127" s="676">
        <f>D127+E127-F127</f>
        <v>21</v>
      </c>
      <c r="J127" s="596">
        <f>SUM(H127:H127)</f>
        <v>21</v>
      </c>
      <c r="K127" s="610">
        <f>J127</f>
        <v>21</v>
      </c>
      <c r="L127" s="614">
        <v>0</v>
      </c>
      <c r="M127" s="454"/>
      <c r="N127" s="194"/>
    </row>
    <row r="128" spans="1:14" ht="15.75" customHeight="1" thickBot="1" x14ac:dyDescent="0.3">
      <c r="A128" s="775" t="s">
        <v>38</v>
      </c>
      <c r="B128" s="776"/>
      <c r="C128" s="776"/>
      <c r="D128" s="776"/>
      <c r="E128" s="776"/>
      <c r="F128" s="776"/>
      <c r="G128" s="776"/>
      <c r="H128" s="776"/>
      <c r="I128" s="776"/>
      <c r="J128" s="776"/>
      <c r="K128" s="776"/>
      <c r="L128" s="777"/>
    </row>
    <row r="129" spans="1:15" ht="15.75" customHeight="1" thickBot="1" x14ac:dyDescent="0.3">
      <c r="A129" s="17">
        <v>81</v>
      </c>
      <c r="B129" s="92">
        <v>11</v>
      </c>
      <c r="C129" s="8">
        <v>19</v>
      </c>
      <c r="D129" s="142">
        <v>19</v>
      </c>
      <c r="E129" s="234">
        <v>1</v>
      </c>
      <c r="F129" s="234"/>
      <c r="G129" s="234"/>
      <c r="H129" s="8">
        <f>C129+E129-F129-G129</f>
        <v>20</v>
      </c>
      <c r="I129" s="142">
        <f>D129+E129-F129-G129</f>
        <v>20</v>
      </c>
      <c r="J129" s="845">
        <f>H131+H132+H133+H134+H135+H136+H130+H129</f>
        <v>169</v>
      </c>
      <c r="K129" s="830">
        <f>H131+H132+H133+H134+H135+H136+H130+H129</f>
        <v>169</v>
      </c>
      <c r="L129" s="725">
        <v>0</v>
      </c>
      <c r="M129" s="454"/>
    </row>
    <row r="130" spans="1:15" ht="15.75" customHeight="1" x14ac:dyDescent="0.25">
      <c r="A130" s="19">
        <v>82</v>
      </c>
      <c r="B130" s="93">
        <v>16</v>
      </c>
      <c r="C130" s="10">
        <v>19</v>
      </c>
      <c r="D130" s="141">
        <v>19</v>
      </c>
      <c r="E130" s="335">
        <v>1</v>
      </c>
      <c r="F130" s="335"/>
      <c r="G130" s="335"/>
      <c r="H130" s="10">
        <f>C130+E130-F130-G130</f>
        <v>20</v>
      </c>
      <c r="I130" s="141">
        <f>D130+E130-F130-G130</f>
        <v>20</v>
      </c>
      <c r="J130" s="846"/>
      <c r="K130" s="831"/>
      <c r="L130" s="726"/>
    </row>
    <row r="131" spans="1:15" ht="15.75" customHeight="1" x14ac:dyDescent="0.25">
      <c r="A131" s="619">
        <v>83</v>
      </c>
      <c r="B131" s="90">
        <v>21</v>
      </c>
      <c r="C131" s="9">
        <v>24</v>
      </c>
      <c r="D131" s="148">
        <v>24</v>
      </c>
      <c r="E131" s="603"/>
      <c r="F131" s="603"/>
      <c r="G131" s="603"/>
      <c r="H131" s="9">
        <f>C131+E131-F131-G131</f>
        <v>24</v>
      </c>
      <c r="I131" s="148">
        <v>24</v>
      </c>
      <c r="J131" s="846"/>
      <c r="K131" s="831"/>
      <c r="L131" s="726"/>
    </row>
    <row r="132" spans="1:15" ht="15.75" customHeight="1" x14ac:dyDescent="0.25">
      <c r="A132" s="619">
        <v>84</v>
      </c>
      <c r="B132" s="90">
        <v>26</v>
      </c>
      <c r="C132" s="9">
        <v>23</v>
      </c>
      <c r="D132" s="148">
        <v>23</v>
      </c>
      <c r="E132" s="603"/>
      <c r="F132" s="603"/>
      <c r="G132" s="603"/>
      <c r="H132" s="9">
        <f>C132+E132-F132-G132</f>
        <v>23</v>
      </c>
      <c r="I132" s="148">
        <v>23</v>
      </c>
      <c r="J132" s="846"/>
      <c r="K132" s="831"/>
      <c r="L132" s="726"/>
    </row>
    <row r="133" spans="1:15" ht="15.75" customHeight="1" x14ac:dyDescent="0.25">
      <c r="A133" s="619">
        <v>85</v>
      </c>
      <c r="B133" s="90">
        <v>31</v>
      </c>
      <c r="C133" s="9">
        <v>23</v>
      </c>
      <c r="D133" s="148">
        <v>23</v>
      </c>
      <c r="E133" s="603"/>
      <c r="F133" s="13">
        <v>1</v>
      </c>
      <c r="G133" s="603"/>
      <c r="H133" s="9">
        <f>C133+E133-F133-G133</f>
        <v>22</v>
      </c>
      <c r="I133" s="148">
        <v>22</v>
      </c>
      <c r="J133" s="846"/>
      <c r="K133" s="831"/>
      <c r="L133" s="726"/>
    </row>
    <row r="134" spans="1:15" ht="15.75" customHeight="1" x14ac:dyDescent="0.25">
      <c r="A134" s="619">
        <v>86</v>
      </c>
      <c r="B134" s="90">
        <v>36</v>
      </c>
      <c r="C134" s="9">
        <v>19</v>
      </c>
      <c r="D134" s="461">
        <v>19</v>
      </c>
      <c r="E134" s="603"/>
      <c r="F134" s="13"/>
      <c r="G134" s="603"/>
      <c r="H134" s="9">
        <f>C134+E134-F134</f>
        <v>19</v>
      </c>
      <c r="I134" s="148">
        <v>19</v>
      </c>
      <c r="J134" s="846"/>
      <c r="K134" s="831"/>
      <c r="L134" s="726"/>
    </row>
    <row r="135" spans="1:15" ht="17.25" customHeight="1" x14ac:dyDescent="0.25">
      <c r="A135" s="103">
        <v>87</v>
      </c>
      <c r="B135" s="90">
        <v>41</v>
      </c>
      <c r="C135" s="97">
        <v>21</v>
      </c>
      <c r="D135" s="462">
        <v>21</v>
      </c>
      <c r="E135" s="603"/>
      <c r="F135" s="13">
        <v>2</v>
      </c>
      <c r="G135" s="603"/>
      <c r="H135" s="651">
        <f>C135+E135-F135</f>
        <v>19</v>
      </c>
      <c r="I135" s="664">
        <f>D135+E135-F135</f>
        <v>19</v>
      </c>
      <c r="J135" s="846"/>
      <c r="K135" s="831"/>
      <c r="L135" s="726"/>
      <c r="O135" s="628"/>
    </row>
    <row r="136" spans="1:15" ht="15.75" thickBot="1" x14ac:dyDescent="0.3">
      <c r="A136" s="27">
        <v>88</v>
      </c>
      <c r="B136" s="95">
        <v>46</v>
      </c>
      <c r="C136" s="100">
        <v>23</v>
      </c>
      <c r="D136" s="529">
        <v>23</v>
      </c>
      <c r="E136" s="606"/>
      <c r="F136" s="624">
        <v>1</v>
      </c>
      <c r="G136" s="606"/>
      <c r="H136" s="677">
        <v>22</v>
      </c>
      <c r="I136" s="678">
        <v>22</v>
      </c>
      <c r="J136" s="784"/>
      <c r="K136" s="788"/>
      <c r="L136" s="861"/>
    </row>
    <row r="137" spans="1:15" ht="15.75" customHeight="1" thickBot="1" x14ac:dyDescent="0.3">
      <c r="A137" s="744" t="s">
        <v>95</v>
      </c>
      <c r="B137" s="745"/>
      <c r="C137" s="745"/>
      <c r="D137" s="745"/>
      <c r="E137" s="745"/>
      <c r="F137" s="745"/>
      <c r="G137" s="745"/>
      <c r="H137" s="745"/>
      <c r="I137" s="745"/>
      <c r="J137" s="745"/>
      <c r="K137" s="745"/>
      <c r="L137" s="829"/>
    </row>
    <row r="138" spans="1:15" ht="15.75" customHeight="1" thickBot="1" x14ac:dyDescent="0.3">
      <c r="A138" s="231">
        <v>89</v>
      </c>
      <c r="B138" s="358">
        <v>10</v>
      </c>
      <c r="C138" s="229">
        <v>25</v>
      </c>
      <c r="D138" s="258">
        <v>25</v>
      </c>
      <c r="E138" s="232"/>
      <c r="F138" s="232"/>
      <c r="G138" s="232"/>
      <c r="H138" s="229">
        <f>C138+E138-F138-G138</f>
        <v>25</v>
      </c>
      <c r="I138" s="258">
        <f>D138+E138-F138-G138</f>
        <v>25</v>
      </c>
      <c r="J138" s="719">
        <f>K138+L138</f>
        <v>69</v>
      </c>
      <c r="K138" s="863">
        <f>H139+H141+H138</f>
        <v>68</v>
      </c>
      <c r="L138" s="725">
        <f>H140</f>
        <v>1</v>
      </c>
      <c r="M138" s="454"/>
    </row>
    <row r="139" spans="1:15" s="79" customFormat="1" ht="15.75" customHeight="1" x14ac:dyDescent="0.25">
      <c r="A139" s="862">
        <v>90</v>
      </c>
      <c r="B139" s="117">
        <v>20</v>
      </c>
      <c r="C139" s="118">
        <v>23</v>
      </c>
      <c r="D139" s="390">
        <v>24</v>
      </c>
      <c r="E139" s="466"/>
      <c r="F139" s="466">
        <v>1</v>
      </c>
      <c r="G139" s="466"/>
      <c r="H139" s="118">
        <f>C139+E139-F139-G139</f>
        <v>22</v>
      </c>
      <c r="I139" s="315">
        <v>22</v>
      </c>
      <c r="J139" s="720"/>
      <c r="K139" s="864"/>
      <c r="L139" s="726"/>
    </row>
    <row r="140" spans="1:15" s="79" customFormat="1" ht="15.75" customHeight="1" x14ac:dyDescent="0.25">
      <c r="A140" s="732"/>
      <c r="B140" s="119">
        <v>20</v>
      </c>
      <c r="C140" s="120">
        <v>1</v>
      </c>
      <c r="D140" s="456">
        <v>1</v>
      </c>
      <c r="E140" s="130"/>
      <c r="F140" s="130"/>
      <c r="G140" s="130"/>
      <c r="H140" s="120">
        <f>C140+E140-F140-G140</f>
        <v>1</v>
      </c>
      <c r="I140" s="456">
        <f>D140+E140-F140-G140</f>
        <v>1</v>
      </c>
      <c r="J140" s="720"/>
      <c r="K140" s="864"/>
      <c r="L140" s="726"/>
      <c r="M140" s="632" t="s">
        <v>175</v>
      </c>
    </row>
    <row r="141" spans="1:15" ht="15.75" customHeight="1" thickBot="1" x14ac:dyDescent="0.3">
      <c r="A141" s="312">
        <v>91</v>
      </c>
      <c r="B141" s="326">
        <v>30</v>
      </c>
      <c r="C141" s="327">
        <v>21</v>
      </c>
      <c r="D141" s="528">
        <v>22</v>
      </c>
      <c r="E141" s="329"/>
      <c r="F141" s="329"/>
      <c r="G141" s="329"/>
      <c r="H141" s="679">
        <f>C141+E141-F141</f>
        <v>21</v>
      </c>
      <c r="I141" s="680">
        <v>21</v>
      </c>
      <c r="J141" s="721"/>
      <c r="K141" s="865"/>
      <c r="L141" s="727"/>
    </row>
    <row r="142" spans="1:15" ht="15.75" customHeight="1" thickBot="1" x14ac:dyDescent="0.3">
      <c r="A142" s="775" t="s">
        <v>90</v>
      </c>
      <c r="B142" s="776"/>
      <c r="C142" s="776"/>
      <c r="D142" s="776"/>
      <c r="E142" s="776"/>
      <c r="F142" s="776"/>
      <c r="G142" s="776"/>
      <c r="H142" s="776"/>
      <c r="I142" s="776"/>
      <c r="J142" s="776"/>
      <c r="K142" s="776"/>
      <c r="L142" s="777"/>
    </row>
    <row r="143" spans="1:15" ht="15.75" customHeight="1" thickBot="1" x14ac:dyDescent="0.3">
      <c r="A143" s="17">
        <v>92</v>
      </c>
      <c r="B143" s="92">
        <v>18</v>
      </c>
      <c r="C143" s="8">
        <v>24</v>
      </c>
      <c r="D143" s="142">
        <v>24</v>
      </c>
      <c r="E143" s="234">
        <v>1</v>
      </c>
      <c r="F143" s="234">
        <v>3</v>
      </c>
      <c r="G143" s="234"/>
      <c r="H143" s="8">
        <f t="shared" ref="H143:H149" si="8">C143+E143-F143-G143</f>
        <v>22</v>
      </c>
      <c r="I143" s="142">
        <f>D143+E143-F143-G143</f>
        <v>22</v>
      </c>
      <c r="J143" s="710">
        <f>K143+L143</f>
        <v>159</v>
      </c>
      <c r="K143" s="710">
        <f>H146+H147+H149+H150+H143+H144+H145</f>
        <v>154</v>
      </c>
      <c r="L143" s="713">
        <f>H148</f>
        <v>5</v>
      </c>
      <c r="M143" s="454"/>
    </row>
    <row r="144" spans="1:15" ht="15.75" customHeight="1" x14ac:dyDescent="0.25">
      <c r="A144" s="19">
        <v>93</v>
      </c>
      <c r="B144" s="93">
        <v>17</v>
      </c>
      <c r="C144" s="10">
        <v>20</v>
      </c>
      <c r="D144" s="141">
        <v>20</v>
      </c>
      <c r="E144" s="335"/>
      <c r="F144" s="335"/>
      <c r="G144" s="335"/>
      <c r="H144" s="10">
        <f t="shared" si="8"/>
        <v>20</v>
      </c>
      <c r="I144" s="141">
        <f>D144+E144-F144-G144</f>
        <v>20</v>
      </c>
      <c r="J144" s="711"/>
      <c r="K144" s="711"/>
      <c r="L144" s="714"/>
    </row>
    <row r="145" spans="1:16" ht="15.75" customHeight="1" x14ac:dyDescent="0.25">
      <c r="A145" s="19">
        <v>94</v>
      </c>
      <c r="B145" s="93">
        <v>19</v>
      </c>
      <c r="C145" s="10">
        <v>20</v>
      </c>
      <c r="D145" s="141">
        <v>20</v>
      </c>
      <c r="E145" s="335"/>
      <c r="F145" s="335"/>
      <c r="G145" s="335"/>
      <c r="H145" s="10">
        <f t="shared" si="8"/>
        <v>20</v>
      </c>
      <c r="I145" s="141">
        <f>D145+E145-F145-G145</f>
        <v>20</v>
      </c>
      <c r="J145" s="711"/>
      <c r="K145" s="711"/>
      <c r="L145" s="714"/>
    </row>
    <row r="146" spans="1:16" ht="15.75" customHeight="1" x14ac:dyDescent="0.25">
      <c r="A146" s="619">
        <v>95</v>
      </c>
      <c r="B146" s="90">
        <v>28</v>
      </c>
      <c r="C146" s="9">
        <v>24</v>
      </c>
      <c r="D146" s="148">
        <v>24</v>
      </c>
      <c r="E146" s="603"/>
      <c r="F146" s="603">
        <v>1</v>
      </c>
      <c r="G146" s="603"/>
      <c r="H146" s="9">
        <f t="shared" si="8"/>
        <v>23</v>
      </c>
      <c r="I146" s="148">
        <v>23</v>
      </c>
      <c r="J146" s="711"/>
      <c r="K146" s="711"/>
      <c r="L146" s="714"/>
      <c r="N146" s="394"/>
    </row>
    <row r="147" spans="1:16" ht="15.75" customHeight="1" x14ac:dyDescent="0.25">
      <c r="A147" s="773">
        <v>96</v>
      </c>
      <c r="B147" s="90">
        <v>29</v>
      </c>
      <c r="C147" s="9">
        <v>25</v>
      </c>
      <c r="D147" s="148">
        <v>25</v>
      </c>
      <c r="E147" s="603"/>
      <c r="F147" s="603"/>
      <c r="G147" s="603"/>
      <c r="H147" s="9">
        <f t="shared" si="8"/>
        <v>25</v>
      </c>
      <c r="I147" s="148">
        <f>D147+E147-F147-G147</f>
        <v>25</v>
      </c>
      <c r="J147" s="711"/>
      <c r="K147" s="711"/>
      <c r="L147" s="714"/>
    </row>
    <row r="148" spans="1:16" ht="15.75" customHeight="1" x14ac:dyDescent="0.25">
      <c r="A148" s="837"/>
      <c r="B148" s="464" t="s">
        <v>157</v>
      </c>
      <c r="C148" s="69">
        <v>5</v>
      </c>
      <c r="D148" s="316">
        <v>5</v>
      </c>
      <c r="E148" s="601"/>
      <c r="F148" s="601"/>
      <c r="G148" s="601"/>
      <c r="H148" s="69">
        <f>C148+E148-F148-G148</f>
        <v>5</v>
      </c>
      <c r="I148" s="316">
        <f>D148+E148-F148-G148</f>
        <v>5</v>
      </c>
      <c r="J148" s="711"/>
      <c r="K148" s="711"/>
      <c r="L148" s="714"/>
    </row>
    <row r="149" spans="1:16" x14ac:dyDescent="0.25">
      <c r="A149" s="619">
        <v>97</v>
      </c>
      <c r="B149" s="90">
        <v>38</v>
      </c>
      <c r="C149" s="9">
        <v>24</v>
      </c>
      <c r="D149" s="148">
        <v>24</v>
      </c>
      <c r="E149" s="603"/>
      <c r="F149" s="603">
        <v>2</v>
      </c>
      <c r="G149" s="603"/>
      <c r="H149" s="651">
        <f t="shared" si="8"/>
        <v>22</v>
      </c>
      <c r="I149" s="664">
        <f>D149+E149-F149</f>
        <v>22</v>
      </c>
      <c r="J149" s="711"/>
      <c r="K149" s="711"/>
      <c r="L149" s="714"/>
    </row>
    <row r="150" spans="1:16" ht="15.75" thickBot="1" x14ac:dyDescent="0.3">
      <c r="A150" s="21">
        <v>98</v>
      </c>
      <c r="B150" s="91">
        <v>39</v>
      </c>
      <c r="C150" s="39">
        <v>22</v>
      </c>
      <c r="D150" s="199">
        <v>22</v>
      </c>
      <c r="E150" s="292"/>
      <c r="F150" s="292"/>
      <c r="G150" s="292"/>
      <c r="H150" s="661">
        <v>22</v>
      </c>
      <c r="I150" s="681">
        <v>22</v>
      </c>
      <c r="J150" s="712"/>
      <c r="K150" s="712"/>
      <c r="L150" s="715"/>
    </row>
    <row r="151" spans="1:16" ht="15.75" customHeight="1" thickBot="1" x14ac:dyDescent="0.3">
      <c r="A151" s="775" t="s">
        <v>30</v>
      </c>
      <c r="B151" s="776"/>
      <c r="C151" s="776"/>
      <c r="D151" s="776"/>
      <c r="E151" s="776"/>
      <c r="F151" s="776"/>
      <c r="G151" s="776"/>
      <c r="H151" s="776"/>
      <c r="I151" s="776"/>
      <c r="J151" s="776"/>
      <c r="K151" s="776"/>
      <c r="L151" s="777"/>
    </row>
    <row r="152" spans="1:16" ht="15.75" customHeight="1" thickBot="1" x14ac:dyDescent="0.3">
      <c r="A152" s="17">
        <v>99</v>
      </c>
      <c r="B152" s="92">
        <v>211</v>
      </c>
      <c r="C152" s="8">
        <v>25</v>
      </c>
      <c r="D152" s="142">
        <v>25</v>
      </c>
      <c r="E152" s="234"/>
      <c r="F152" s="234"/>
      <c r="G152" s="234"/>
      <c r="H152" s="8">
        <f>C152+E152-F152-G152</f>
        <v>25</v>
      </c>
      <c r="I152" s="142">
        <f>D152+E152-F152-G152</f>
        <v>25</v>
      </c>
      <c r="J152" s="719">
        <f>SUM(H152:H155)</f>
        <v>92</v>
      </c>
      <c r="K152" s="722">
        <f>J152</f>
        <v>92</v>
      </c>
      <c r="L152" s="725">
        <v>0</v>
      </c>
      <c r="M152" s="454"/>
    </row>
    <row r="153" spans="1:16" ht="15.75" customHeight="1" x14ac:dyDescent="0.25">
      <c r="A153" s="619">
        <v>100</v>
      </c>
      <c r="B153" s="90">
        <v>221</v>
      </c>
      <c r="C153" s="9">
        <v>24</v>
      </c>
      <c r="D153" s="148">
        <v>24</v>
      </c>
      <c r="E153" s="603"/>
      <c r="F153" s="603"/>
      <c r="G153" s="603"/>
      <c r="H153" s="9">
        <f>C153+E153-F153-G153</f>
        <v>24</v>
      </c>
      <c r="I153" s="148">
        <f>D153+E153-F153-G153</f>
        <v>24</v>
      </c>
      <c r="J153" s="720"/>
      <c r="K153" s="723"/>
      <c r="L153" s="726"/>
      <c r="M153" s="465"/>
    </row>
    <row r="154" spans="1:16" x14ac:dyDescent="0.25">
      <c r="A154" s="619">
        <v>101</v>
      </c>
      <c r="B154" s="90">
        <v>231</v>
      </c>
      <c r="C154" s="110">
        <v>25</v>
      </c>
      <c r="D154" s="134">
        <v>25</v>
      </c>
      <c r="E154" s="13"/>
      <c r="F154" s="13">
        <v>2</v>
      </c>
      <c r="G154" s="121"/>
      <c r="H154" s="9">
        <f>SUM(C154+E154-F154-G154)</f>
        <v>23</v>
      </c>
      <c r="I154" s="148">
        <f>SUM(D154+E154-F154)</f>
        <v>23</v>
      </c>
      <c r="J154" s="720"/>
      <c r="K154" s="723"/>
      <c r="L154" s="726"/>
    </row>
    <row r="155" spans="1:16" ht="15.75" thickBot="1" x14ac:dyDescent="0.3">
      <c r="A155" s="609">
        <v>102</v>
      </c>
      <c r="B155" s="301">
        <v>241</v>
      </c>
      <c r="C155" s="111">
        <v>19</v>
      </c>
      <c r="D155" s="639">
        <v>19</v>
      </c>
      <c r="E155" s="625">
        <v>1</v>
      </c>
      <c r="F155" s="625"/>
      <c r="G155" s="530"/>
      <c r="H155" s="649">
        <f>SUM(C155+E155-F155-G155)</f>
        <v>20</v>
      </c>
      <c r="I155" s="681">
        <v>20</v>
      </c>
      <c r="J155" s="721"/>
      <c r="K155" s="724"/>
      <c r="L155" s="727"/>
      <c r="M155" s="634" t="s">
        <v>163</v>
      </c>
    </row>
    <row r="156" spans="1:16" ht="15.75" customHeight="1" thickBot="1" x14ac:dyDescent="0.3">
      <c r="A156" s="700" t="s">
        <v>13</v>
      </c>
      <c r="B156" s="701"/>
      <c r="C156" s="330">
        <f>SUM(C14:C155)</f>
        <v>2362</v>
      </c>
      <c r="D156" s="640">
        <f>SUM(D14:D155)</f>
        <v>2369</v>
      </c>
      <c r="E156" s="330">
        <f>SUM(E14:E155)</f>
        <v>18</v>
      </c>
      <c r="F156" s="330">
        <f>SUM(F14:F155)</f>
        <v>49</v>
      </c>
      <c r="G156" s="330">
        <f>SUM(G15:G155)</f>
        <v>35</v>
      </c>
      <c r="H156" s="330">
        <f>SUM(H14:H155)</f>
        <v>2296</v>
      </c>
      <c r="I156" s="640">
        <f>SUM(I14:I155)</f>
        <v>2299</v>
      </c>
      <c r="J156" s="330">
        <f>SUM(J14:J155)</f>
        <v>2296</v>
      </c>
      <c r="K156" s="330">
        <f>SUM(K14:K155)</f>
        <v>2028</v>
      </c>
      <c r="L156" s="330">
        <f>SUM(L14:L155)</f>
        <v>268</v>
      </c>
      <c r="M156" s="101">
        <f>M152+M143+M138+M129+M127+M124+M122+M119+M117+M99+M96+M93+M84+M79+M77+M73+M71+M63+M56+M54+M52+M39+M24+M19+M14+M9+M7</f>
        <v>3</v>
      </c>
      <c r="N156" s="599"/>
    </row>
    <row r="157" spans="1:16" ht="15.75" hidden="1" thickBot="1" x14ac:dyDescent="0.3">
      <c r="A157" s="34"/>
      <c r="B157" s="7"/>
      <c r="C157" s="7"/>
      <c r="D157" s="7"/>
      <c r="E157" s="36"/>
      <c r="F157" s="36"/>
      <c r="G157" s="36"/>
      <c r="H157" s="32"/>
      <c r="I157" s="56"/>
      <c r="J157" s="7"/>
      <c r="K157" s="702"/>
      <c r="L157" s="703"/>
      <c r="M157" s="80">
        <f>K156+M156</f>
        <v>2031</v>
      </c>
    </row>
    <row r="158" spans="1:16" ht="19.5" hidden="1" customHeight="1" thickBot="1" x14ac:dyDescent="0.3">
      <c r="A158" s="5"/>
      <c r="B158" s="6"/>
      <c r="C158" s="6"/>
      <c r="D158" s="6"/>
      <c r="E158" s="37"/>
      <c r="F158" s="37"/>
      <c r="G158" s="37"/>
      <c r="H158" s="704" t="s">
        <v>2</v>
      </c>
      <c r="I158" s="705"/>
      <c r="J158" s="40" t="s">
        <v>16</v>
      </c>
      <c r="K158" s="633" t="s">
        <v>39</v>
      </c>
      <c r="L158" s="42" t="s">
        <v>12</v>
      </c>
    </row>
    <row r="159" spans="1:16" ht="21" hidden="1" customHeight="1" x14ac:dyDescent="0.25">
      <c r="A159" s="617">
        <v>95</v>
      </c>
      <c r="B159" s="211" t="s">
        <v>40</v>
      </c>
      <c r="C159" s="594">
        <f>SUM(C156)</f>
        <v>2362</v>
      </c>
      <c r="D159" s="402">
        <f>SUM(D156)</f>
        <v>2369</v>
      </c>
      <c r="E159" s="594">
        <f>E156+E11</f>
        <v>18</v>
      </c>
      <c r="F159" s="594">
        <f>F156+F11</f>
        <v>49</v>
      </c>
      <c r="G159" s="262">
        <f>G156+G11</f>
        <v>35</v>
      </c>
      <c r="H159" s="592">
        <f>SUM(H156)</f>
        <v>2296</v>
      </c>
      <c r="I159" s="212">
        <f>I156</f>
        <v>2299</v>
      </c>
      <c r="J159" s="592">
        <f>J11</f>
        <v>50</v>
      </c>
      <c r="K159" s="594">
        <f>K156</f>
        <v>2028</v>
      </c>
      <c r="L159" s="629">
        <f>L156</f>
        <v>268</v>
      </c>
      <c r="M159" s="630">
        <f>I156+J159</f>
        <v>2349</v>
      </c>
      <c r="N159" s="79"/>
      <c r="O159" s="79"/>
      <c r="P159" s="79"/>
    </row>
    <row r="160" spans="1:16" ht="21" hidden="1" customHeight="1" x14ac:dyDescent="0.25">
      <c r="A160" s="259"/>
      <c r="B160" s="213" t="s">
        <v>91</v>
      </c>
      <c r="C160" s="130">
        <f>C11</f>
        <v>50</v>
      </c>
      <c r="D160" s="130">
        <f>D11</f>
        <v>50</v>
      </c>
      <c r="E160" s="130"/>
      <c r="F160" s="130"/>
      <c r="G160" s="263"/>
      <c r="H160" s="259">
        <f>H11</f>
        <v>50</v>
      </c>
      <c r="I160" s="618">
        <f>I11</f>
        <v>50</v>
      </c>
      <c r="J160" s="259"/>
      <c r="K160" s="130">
        <f>I11</f>
        <v>50</v>
      </c>
      <c r="L160" s="260"/>
      <c r="M160" s="631" t="s">
        <v>128</v>
      </c>
    </row>
    <row r="161" spans="1:16" ht="15.75" hidden="1" thickBot="1" x14ac:dyDescent="0.3">
      <c r="A161" s="154"/>
      <c r="B161" s="155" t="s">
        <v>41</v>
      </c>
      <c r="C161" s="624">
        <v>70</v>
      </c>
      <c r="D161" s="624">
        <v>70</v>
      </c>
      <c r="E161" s="155"/>
      <c r="F161" s="155"/>
      <c r="G161" s="156"/>
      <c r="H161" s="256">
        <v>67</v>
      </c>
      <c r="I161" s="608">
        <v>67</v>
      </c>
      <c r="J161" s="593"/>
      <c r="K161" s="595">
        <f>H161</f>
        <v>67</v>
      </c>
      <c r="L161" s="261">
        <v>0</v>
      </c>
      <c r="P161" t="s">
        <v>101</v>
      </c>
    </row>
    <row r="162" spans="1:16" ht="24" hidden="1" thickBot="1" x14ac:dyDescent="0.4">
      <c r="A162" s="706" t="s">
        <v>6</v>
      </c>
      <c r="B162" s="707"/>
      <c r="C162" s="157">
        <f>SUM(C161,C159)+C160</f>
        <v>2482</v>
      </c>
      <c r="D162" s="403">
        <f>D159+D160+D161</f>
        <v>2489</v>
      </c>
      <c r="E162" s="158"/>
      <c r="F162" s="158"/>
      <c r="G162" s="159"/>
      <c r="H162" s="584">
        <f>SUM(H159,H161)+H160</f>
        <v>2413</v>
      </c>
      <c r="I162" s="585">
        <f>I159+I160+I161</f>
        <v>2416</v>
      </c>
      <c r="J162" s="162">
        <f>J161+J159</f>
        <v>50</v>
      </c>
      <c r="K162" s="163">
        <f>K161+K159+K160</f>
        <v>2145</v>
      </c>
      <c r="L162" s="164">
        <f>L161+L159</f>
        <v>268</v>
      </c>
      <c r="M162" t="s">
        <v>129</v>
      </c>
    </row>
    <row r="163" spans="1:16" s="1" customFormat="1" ht="15.75" hidden="1" thickBot="1" x14ac:dyDescent="0.3">
      <c r="A163" s="264"/>
      <c r="B163" s="264"/>
      <c r="C163" s="264" t="s">
        <v>63</v>
      </c>
      <c r="D163" s="264" t="s">
        <v>99</v>
      </c>
      <c r="E163" s="264" t="s">
        <v>98</v>
      </c>
      <c r="F163" s="264"/>
      <c r="G163" s="264"/>
      <c r="H163" s="583" t="s">
        <v>54</v>
      </c>
      <c r="I163" s="57" t="s">
        <v>170</v>
      </c>
      <c r="J163" s="264"/>
      <c r="K163" s="264"/>
      <c r="L163" s="43"/>
    </row>
    <row r="164" spans="1:16" ht="15.75" hidden="1" thickBot="1" x14ac:dyDescent="0.3">
      <c r="A164" s="531" t="s">
        <v>42</v>
      </c>
      <c r="B164" s="387">
        <f>C164+D164+E164</f>
        <v>26</v>
      </c>
      <c r="C164" s="50">
        <v>18</v>
      </c>
      <c r="D164" s="50">
        <v>6</v>
      </c>
      <c r="E164" s="388">
        <v>2</v>
      </c>
      <c r="J164" s="22"/>
      <c r="K164" s="2"/>
      <c r="L164" s="44"/>
    </row>
    <row r="165" spans="1:16" ht="15.75" hidden="1" thickBot="1" x14ac:dyDescent="0.3">
      <c r="C165" s="693" t="s">
        <v>47</v>
      </c>
      <c r="D165" s="694"/>
      <c r="E165" s="695"/>
      <c r="F165"/>
      <c r="G165" s="706" t="s">
        <v>51</v>
      </c>
      <c r="H165" s="708"/>
      <c r="I165" s="709"/>
      <c r="J165" s="22"/>
    </row>
    <row r="166" spans="1:16" s="1" customFormat="1" hidden="1" x14ac:dyDescent="0.25">
      <c r="A166"/>
      <c r="B166"/>
      <c r="C166" s="65">
        <f>C168+E168+D168</f>
        <v>353</v>
      </c>
      <c r="D166" s="59"/>
      <c r="E166" s="59"/>
      <c r="F166"/>
      <c r="G166" s="376"/>
      <c r="H166" s="380" t="s">
        <v>45</v>
      </c>
      <c r="I166" s="382"/>
      <c r="J166" s="22"/>
      <c r="L166" s="41"/>
    </row>
    <row r="167" spans="1:16" hidden="1" x14ac:dyDescent="0.25">
      <c r="C167" s="691" t="s">
        <v>126</v>
      </c>
      <c r="D167" s="692"/>
      <c r="E167" s="193" t="s">
        <v>45</v>
      </c>
      <c r="F167"/>
      <c r="G167" s="377" t="s">
        <v>46</v>
      </c>
      <c r="H167" s="381">
        <f>G168+I168</f>
        <v>793</v>
      </c>
      <c r="I167" s="383" t="s">
        <v>48</v>
      </c>
      <c r="J167" s="22"/>
      <c r="K167" s="190"/>
    </row>
    <row r="168" spans="1:16" hidden="1" x14ac:dyDescent="0.25">
      <c r="B168" s="190" t="s">
        <v>54</v>
      </c>
      <c r="C168" s="60"/>
      <c r="D168" s="61">
        <f>J7+J9</f>
        <v>50</v>
      </c>
      <c r="E168" s="61">
        <f>J54+J79+J52+J56+J71</f>
        <v>303</v>
      </c>
      <c r="F168" s="169" t="s">
        <v>54</v>
      </c>
      <c r="G168" s="378">
        <f>J152+J84+K138+J129+J127+J124+J122+K93+K143</f>
        <v>787</v>
      </c>
      <c r="H168" s="384"/>
      <c r="I168" s="384">
        <f>L138+L93+L143</f>
        <v>6</v>
      </c>
      <c r="J168" s="22"/>
      <c r="K168" s="190"/>
    </row>
    <row r="169" spans="1:16" ht="15.75" hidden="1" thickBot="1" x14ac:dyDescent="0.3">
      <c r="B169" s="267" t="s">
        <v>55</v>
      </c>
      <c r="C169" s="73" t="e">
        <f>#REF!+#REF!</f>
        <v>#REF!</v>
      </c>
      <c r="D169" s="49">
        <f>J7+J9+M7+M9</f>
        <v>50</v>
      </c>
      <c r="E169" s="62">
        <f>K52+M52+K54+M54+K56+M56+K71+M71+K79+M79</f>
        <v>306</v>
      </c>
      <c r="F169" s="267" t="s">
        <v>55</v>
      </c>
      <c r="G169" s="541">
        <f>M152+J152+J84+J93+M122+J124+K143+K138+J129+J127+M124+J122+M93+M143+M129+M127+M139+M84</f>
        <v>787</v>
      </c>
      <c r="H169" s="389"/>
      <c r="I169" s="385"/>
      <c r="J169" s="22"/>
    </row>
    <row r="170" spans="1:16" ht="15.75" hidden="1" thickBot="1" x14ac:dyDescent="0.3"/>
    <row r="171" spans="1:16" ht="15.75" hidden="1" thickBot="1" x14ac:dyDescent="0.3">
      <c r="C171" s="693" t="s">
        <v>162</v>
      </c>
      <c r="D171" s="694"/>
      <c r="E171" s="695"/>
      <c r="G171" s="696" t="s">
        <v>50</v>
      </c>
      <c r="H171" s="697"/>
      <c r="I171" s="698"/>
    </row>
    <row r="172" spans="1:16" hidden="1" x14ac:dyDescent="0.25">
      <c r="C172" s="685">
        <f>C174+E174</f>
        <v>468</v>
      </c>
      <c r="D172" s="686"/>
      <c r="E172" s="687"/>
      <c r="F172" s="63"/>
      <c r="G172" s="176"/>
      <c r="H172" s="177">
        <f>G174+I174</f>
        <v>506</v>
      </c>
      <c r="I172" s="178"/>
      <c r="J172" s="80"/>
    </row>
    <row r="173" spans="1:16" s="1" customFormat="1" hidden="1" x14ac:dyDescent="0.25">
      <c r="A173"/>
      <c r="B173"/>
      <c r="C173" s="192" t="s">
        <v>46</v>
      </c>
      <c r="D173" s="533"/>
      <c r="E173" s="193" t="s">
        <v>48</v>
      </c>
      <c r="G173" s="192" t="s">
        <v>46</v>
      </c>
      <c r="H173" s="181"/>
      <c r="I173" s="64" t="s">
        <v>48</v>
      </c>
      <c r="J173" s="2"/>
      <c r="L173" s="41"/>
      <c r="M173"/>
      <c r="N173"/>
      <c r="O173"/>
    </row>
    <row r="174" spans="1:16" s="1" customFormat="1" hidden="1" x14ac:dyDescent="0.25">
      <c r="A174"/>
      <c r="B174" s="190" t="s">
        <v>54</v>
      </c>
      <c r="C174" s="538">
        <f>K99+K96+J117+K63</f>
        <v>278</v>
      </c>
      <c r="D174" s="534"/>
      <c r="E174" s="179">
        <f>L99+L96+L119+L63</f>
        <v>190</v>
      </c>
      <c r="F174" s="269" t="s">
        <v>54</v>
      </c>
      <c r="G174" s="294">
        <f>J14+J19+K24+J73+J77</f>
        <v>463</v>
      </c>
      <c r="H174" s="175"/>
      <c r="I174" s="179">
        <f>L24</f>
        <v>43</v>
      </c>
      <c r="L174" s="41"/>
      <c r="M174"/>
      <c r="N174"/>
      <c r="O174"/>
    </row>
    <row r="175" spans="1:16" s="1" customFormat="1" ht="15.75" hidden="1" thickBot="1" x14ac:dyDescent="0.3">
      <c r="A175"/>
      <c r="B175" s="267" t="s">
        <v>55</v>
      </c>
      <c r="C175" s="542">
        <f>K63+M63+K96+M96+K117+M117+M99+K99</f>
        <v>278</v>
      </c>
      <c r="D175" s="539"/>
      <c r="E175" s="49">
        <f>L63+L96+L99+L119</f>
        <v>190</v>
      </c>
      <c r="F175" s="267" t="s">
        <v>55</v>
      </c>
      <c r="G175" s="543">
        <f>J14+J19+K24+J77+J73+M14+M19+M24+M77+M74</f>
        <v>463</v>
      </c>
      <c r="H175" s="397">
        <f>G175+I174</f>
        <v>506</v>
      </c>
      <c r="I175" s="180"/>
      <c r="L175" s="41"/>
      <c r="M175"/>
      <c r="N175"/>
      <c r="O175"/>
    </row>
    <row r="176" spans="1:16" s="1" customFormat="1" hidden="1" x14ac:dyDescent="0.25">
      <c r="A176"/>
      <c r="B176"/>
      <c r="C176" s="82"/>
      <c r="D176" s="82"/>
      <c r="E176" s="83"/>
      <c r="F176" s="81"/>
      <c r="G176" s="83"/>
      <c r="H176" s="170"/>
      <c r="I176" s="170"/>
      <c r="L176" s="41"/>
      <c r="M176"/>
      <c r="N176"/>
      <c r="O176"/>
    </row>
    <row r="177" spans="1:15" s="1" customFormat="1" ht="15.75" hidden="1" thickBot="1" x14ac:dyDescent="0.3">
      <c r="A177"/>
      <c r="B177"/>
      <c r="C177"/>
      <c r="D177"/>
      <c r="F177" s="63"/>
      <c r="G177" s="699"/>
      <c r="H177" s="699"/>
      <c r="I177" s="699"/>
      <c r="J177" s="2"/>
      <c r="L177" s="41"/>
      <c r="M177"/>
      <c r="N177"/>
      <c r="O177"/>
    </row>
    <row r="178" spans="1:15" s="1" customFormat="1" ht="15.75" hidden="1" thickBot="1" x14ac:dyDescent="0.3">
      <c r="A178"/>
      <c r="B178"/>
      <c r="C178" s="693" t="s">
        <v>49</v>
      </c>
      <c r="D178" s="694"/>
      <c r="E178" s="695"/>
      <c r="F178" s="63"/>
      <c r="G178" s="264"/>
      <c r="H178" s="171"/>
      <c r="I178" s="57"/>
      <c r="J178" s="80"/>
      <c r="L178" s="41"/>
      <c r="M178"/>
      <c r="N178"/>
      <c r="O178"/>
    </row>
    <row r="179" spans="1:15" s="1" customFormat="1" hidden="1" x14ac:dyDescent="0.25">
      <c r="A179"/>
      <c r="B179"/>
      <c r="C179" s="685">
        <f>C181+E181</f>
        <v>226</v>
      </c>
      <c r="D179" s="686"/>
      <c r="E179" s="687"/>
      <c r="G179" s="171"/>
      <c r="H179" s="373"/>
      <c r="I179" s="373"/>
      <c r="J179" s="74" t="s">
        <v>55</v>
      </c>
      <c r="L179" s="41"/>
      <c r="M179"/>
      <c r="N179"/>
      <c r="O179"/>
    </row>
    <row r="180" spans="1:15" s="1" customFormat="1" hidden="1" x14ac:dyDescent="0.25">
      <c r="A180"/>
      <c r="B180"/>
      <c r="C180" s="192" t="s">
        <v>46</v>
      </c>
      <c r="D180" s="533"/>
      <c r="E180" s="193" t="s">
        <v>48</v>
      </c>
      <c r="F180" s="269"/>
      <c r="G180" s="374"/>
      <c r="H180" s="374"/>
      <c r="I180" s="374"/>
      <c r="J180" s="2"/>
      <c r="L180" s="41"/>
      <c r="M180"/>
      <c r="N180"/>
      <c r="O180"/>
    </row>
    <row r="181" spans="1:15" s="1" customFormat="1" hidden="1" x14ac:dyDescent="0.25">
      <c r="A181"/>
      <c r="B181" s="269" t="s">
        <v>54</v>
      </c>
      <c r="C181" s="535">
        <f>K39</f>
        <v>197</v>
      </c>
      <c r="D181" s="534"/>
      <c r="E181" s="179">
        <f>L39</f>
        <v>29</v>
      </c>
      <c r="F181" s="269"/>
      <c r="G181" s="374"/>
      <c r="H181" s="375"/>
      <c r="I181" s="168"/>
      <c r="J181" s="80"/>
      <c r="L181" s="41"/>
      <c r="M181"/>
      <c r="N181"/>
      <c r="O181"/>
    </row>
    <row r="182" spans="1:15" s="1" customFormat="1" ht="15.75" hidden="1" thickBot="1" x14ac:dyDescent="0.3">
      <c r="A182"/>
      <c r="B182" s="267" t="s">
        <v>55</v>
      </c>
      <c r="C182" s="536">
        <f>K39+M39</f>
        <v>197</v>
      </c>
      <c r="D182" s="537"/>
      <c r="E182" s="180"/>
      <c r="G182" s="46"/>
      <c r="H182" s="33" t="s">
        <v>64</v>
      </c>
      <c r="I182" s="55"/>
      <c r="J182" s="2"/>
      <c r="L182" s="41"/>
      <c r="M182"/>
      <c r="N182"/>
      <c r="O182"/>
    </row>
    <row r="183" spans="1:15" s="1" customFormat="1" ht="15.75" hidden="1" thickBot="1" x14ac:dyDescent="0.3">
      <c r="A183"/>
      <c r="B183" s="170"/>
      <c r="C183" s="688"/>
      <c r="D183" s="688"/>
      <c r="E183" s="688"/>
      <c r="G183" s="107" t="s">
        <v>61</v>
      </c>
      <c r="H183" s="108" t="s">
        <v>54</v>
      </c>
      <c r="I183" s="182" t="s">
        <v>55</v>
      </c>
      <c r="J183" s="188" t="s">
        <v>79</v>
      </c>
      <c r="L183" s="41"/>
      <c r="M183"/>
      <c r="N183"/>
      <c r="O183"/>
    </row>
    <row r="184" spans="1:15" s="1" customFormat="1" ht="15.75" hidden="1" thickBot="1" x14ac:dyDescent="0.3">
      <c r="A184"/>
      <c r="B184" s="170"/>
      <c r="C184" s="35"/>
      <c r="D184" s="171"/>
      <c r="E184" s="57"/>
      <c r="G184" s="105" t="s">
        <v>44</v>
      </c>
      <c r="H184" s="106"/>
      <c r="I184" s="106"/>
      <c r="J184" s="187">
        <f>D168</f>
        <v>50</v>
      </c>
      <c r="K184" s="185">
        <f>I184+J184</f>
        <v>50</v>
      </c>
      <c r="L184" s="41"/>
      <c r="M184"/>
      <c r="N184"/>
      <c r="O184"/>
    </row>
    <row r="185" spans="1:15" s="1" customFormat="1" hidden="1" x14ac:dyDescent="0.25">
      <c r="A185"/>
      <c r="B185" s="170"/>
      <c r="C185" s="171"/>
      <c r="D185" s="171"/>
      <c r="E185" s="171"/>
      <c r="G185" s="85" t="s">
        <v>63</v>
      </c>
      <c r="H185" s="88">
        <f>E168+C174+C181+G168+G174</f>
        <v>2028</v>
      </c>
      <c r="I185" s="183">
        <f>E169+C175+C182+G169+G175</f>
        <v>2031</v>
      </c>
      <c r="J185" s="186"/>
      <c r="L185" s="41"/>
      <c r="M185"/>
      <c r="N185"/>
      <c r="O185"/>
    </row>
    <row r="186" spans="1:15" s="1" customFormat="1" hidden="1" x14ac:dyDescent="0.25">
      <c r="A186"/>
      <c r="B186" s="83"/>
      <c r="C186" s="172"/>
      <c r="D186" s="172"/>
      <c r="E186" s="83"/>
      <c r="G186" s="85" t="s">
        <v>62</v>
      </c>
      <c r="H186" s="88">
        <f>E174+E181+I174+I168</f>
        <v>268</v>
      </c>
      <c r="I186" s="183">
        <f>E181+E174+I174+I168</f>
        <v>268</v>
      </c>
      <c r="J186" s="186"/>
      <c r="L186" s="41"/>
      <c r="M186"/>
      <c r="N186"/>
      <c r="O186"/>
    </row>
    <row r="187" spans="1:15" s="1" customFormat="1" ht="15.75" hidden="1" thickBot="1" x14ac:dyDescent="0.3">
      <c r="A187"/>
      <c r="B187" s="168"/>
      <c r="C187" s="168"/>
      <c r="D187" s="173"/>
      <c r="E187" s="168"/>
      <c r="G187" s="86" t="s">
        <v>45</v>
      </c>
      <c r="H187" s="89">
        <f>H186+H185</f>
        <v>2296</v>
      </c>
      <c r="I187" s="184">
        <f>I186+I185</f>
        <v>2299</v>
      </c>
      <c r="J187" s="189"/>
      <c r="L187" s="41"/>
      <c r="M187"/>
      <c r="N187"/>
      <c r="O187"/>
    </row>
    <row r="188" spans="1:15" ht="15.75" hidden="1" thickBot="1" x14ac:dyDescent="0.3">
      <c r="G188" s="84" t="s">
        <v>6</v>
      </c>
      <c r="H188" s="87">
        <f>H187+H184</f>
        <v>2296</v>
      </c>
      <c r="I188" s="270">
        <f>I187+I184</f>
        <v>2299</v>
      </c>
      <c r="J188" s="188">
        <f>J184</f>
        <v>50</v>
      </c>
    </row>
    <row r="189" spans="1:15" ht="15.75" hidden="1" thickBot="1" x14ac:dyDescent="0.3">
      <c r="I189" s="689">
        <f>SUM(I188:J188)</f>
        <v>2349</v>
      </c>
      <c r="J189" s="690"/>
    </row>
    <row r="190" spans="1:15" ht="15.75" hidden="1" thickBot="1" x14ac:dyDescent="0.3">
      <c r="G190" s="46" t="s">
        <v>80</v>
      </c>
      <c r="H190" s="50">
        <f>H161</f>
        <v>67</v>
      </c>
      <c r="I190" s="80">
        <f>I161</f>
        <v>67</v>
      </c>
    </row>
    <row r="191" spans="1:15" ht="15.75" hidden="1" thickBot="1" x14ac:dyDescent="0.3">
      <c r="J191" s="271">
        <f>H190+I189</f>
        <v>2416</v>
      </c>
    </row>
    <row r="192" spans="1:15" hidden="1" x14ac:dyDescent="0.25">
      <c r="G192" s="46" t="s">
        <v>42</v>
      </c>
      <c r="H192" s="50">
        <f>B164</f>
        <v>26</v>
      </c>
    </row>
    <row r="193" spans="10:10" hidden="1" x14ac:dyDescent="0.25">
      <c r="J193" s="47">
        <f>H192+J191</f>
        <v>2442</v>
      </c>
    </row>
  </sheetData>
  <mergeCells count="131">
    <mergeCell ref="A147:A148"/>
    <mergeCell ref="A123:L123"/>
    <mergeCell ref="J124:J125"/>
    <mergeCell ref="K124:K125"/>
    <mergeCell ref="L124:L125"/>
    <mergeCell ref="J119:J120"/>
    <mergeCell ref="K119:K120"/>
    <mergeCell ref="L119:L120"/>
    <mergeCell ref="A76:L76"/>
    <mergeCell ref="A78:L78"/>
    <mergeCell ref="L143:L150"/>
    <mergeCell ref="A116:L116"/>
    <mergeCell ref="A95:L95"/>
    <mergeCell ref="A96:A97"/>
    <mergeCell ref="J96:J97"/>
    <mergeCell ref="K96:K97"/>
    <mergeCell ref="L96:L97"/>
    <mergeCell ref="J79:J82"/>
    <mergeCell ref="K79:K82"/>
    <mergeCell ref="L79:L82"/>
    <mergeCell ref="J84:J91"/>
    <mergeCell ref="A104:A105"/>
    <mergeCell ref="A106:A107"/>
    <mergeCell ref="A108:A109"/>
    <mergeCell ref="R4:S4"/>
    <mergeCell ref="A5:L5"/>
    <mergeCell ref="A6:L6"/>
    <mergeCell ref="A11:B11"/>
    <mergeCell ref="A12:L12"/>
    <mergeCell ref="A13:L13"/>
    <mergeCell ref="N4:P4"/>
    <mergeCell ref="A8:L8"/>
    <mergeCell ref="J9:J10"/>
    <mergeCell ref="K9:K10"/>
    <mergeCell ref="J14:J17"/>
    <mergeCell ref="A1:L1"/>
    <mergeCell ref="A3:A4"/>
    <mergeCell ref="B3:B4"/>
    <mergeCell ref="C3:D3"/>
    <mergeCell ref="E3:E4"/>
    <mergeCell ref="F3:F4"/>
    <mergeCell ref="G3:G4"/>
    <mergeCell ref="H3:I3"/>
    <mergeCell ref="J3:L3"/>
    <mergeCell ref="K14:K17"/>
    <mergeCell ref="L14:L17"/>
    <mergeCell ref="A34:A35"/>
    <mergeCell ref="A36:A37"/>
    <mergeCell ref="A38:L38"/>
    <mergeCell ref="A18:L18"/>
    <mergeCell ref="J19:J22"/>
    <mergeCell ref="K19:K22"/>
    <mergeCell ref="L19:L22"/>
    <mergeCell ref="A23:L23"/>
    <mergeCell ref="A30:A31"/>
    <mergeCell ref="A32:A33"/>
    <mergeCell ref="J24:J37"/>
    <mergeCell ref="K24:K37"/>
    <mergeCell ref="L24:L37"/>
    <mergeCell ref="A24:A25"/>
    <mergeCell ref="K63:K69"/>
    <mergeCell ref="L63:L69"/>
    <mergeCell ref="K73:K75"/>
    <mergeCell ref="L73:L75"/>
    <mergeCell ref="A41:A42"/>
    <mergeCell ref="A43:A44"/>
    <mergeCell ref="A47:A48"/>
    <mergeCell ref="A49:A50"/>
    <mergeCell ref="A53:L53"/>
    <mergeCell ref="A72:L72"/>
    <mergeCell ref="J39:J50"/>
    <mergeCell ref="K39:K50"/>
    <mergeCell ref="L39:L50"/>
    <mergeCell ref="A51:L51"/>
    <mergeCell ref="J73:J75"/>
    <mergeCell ref="L56:L61"/>
    <mergeCell ref="K56:K61"/>
    <mergeCell ref="J56:J61"/>
    <mergeCell ref="A55:L55"/>
    <mergeCell ref="A63:A64"/>
    <mergeCell ref="A65:A66"/>
    <mergeCell ref="A70:L70"/>
    <mergeCell ref="A62:L62"/>
    <mergeCell ref="J63:J69"/>
    <mergeCell ref="G177:I177"/>
    <mergeCell ref="C178:E178"/>
    <mergeCell ref="C179:E179"/>
    <mergeCell ref="C183:E183"/>
    <mergeCell ref="I189:J189"/>
    <mergeCell ref="A137:L137"/>
    <mergeCell ref="A142:L142"/>
    <mergeCell ref="A151:L151"/>
    <mergeCell ref="A139:A140"/>
    <mergeCell ref="J152:J155"/>
    <mergeCell ref="K152:K155"/>
    <mergeCell ref="L152:L155"/>
    <mergeCell ref="A162:B162"/>
    <mergeCell ref="C165:E165"/>
    <mergeCell ref="G165:I165"/>
    <mergeCell ref="C171:E171"/>
    <mergeCell ref="G171:I171"/>
    <mergeCell ref="C172:E172"/>
    <mergeCell ref="A156:B156"/>
    <mergeCell ref="K157:L157"/>
    <mergeCell ref="H158:I158"/>
    <mergeCell ref="C167:D167"/>
    <mergeCell ref="J143:J150"/>
    <mergeCell ref="K143:K150"/>
    <mergeCell ref="J138:J141"/>
    <mergeCell ref="K138:K141"/>
    <mergeCell ref="L138:L141"/>
    <mergeCell ref="A83:L83"/>
    <mergeCell ref="A92:L92"/>
    <mergeCell ref="J93:J94"/>
    <mergeCell ref="K93:K94"/>
    <mergeCell ref="L93:L94"/>
    <mergeCell ref="K84:K91"/>
    <mergeCell ref="L84:L91"/>
    <mergeCell ref="A128:L128"/>
    <mergeCell ref="A121:L121"/>
    <mergeCell ref="A126:L126"/>
    <mergeCell ref="A118:L118"/>
    <mergeCell ref="A110:A111"/>
    <mergeCell ref="J99:J115"/>
    <mergeCell ref="K99:K115"/>
    <mergeCell ref="L99:L115"/>
    <mergeCell ref="A98:L98"/>
    <mergeCell ref="A102:A103"/>
    <mergeCell ref="K129:K136"/>
    <mergeCell ref="L129:L136"/>
    <mergeCell ref="J129:J136"/>
  </mergeCells>
  <pageMargins left="0.9055118110236221" right="0.31496062992125984" top="0.35433070866141736" bottom="0.35433070866141736" header="0.31496062992125984" footer="0.31496062992125984"/>
  <pageSetup paperSize="9" scale="99" fitToHeight="0" orientation="portrait" r:id="rId1"/>
  <rowBreaks count="2" manualBreakCount="2">
    <brk id="69" max="12" man="1"/>
    <brk id="136" max="12" man="1"/>
  </rowBreaks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view="pageBreakPreview" zoomScale="55" zoomScaleNormal="85" zoomScaleSheetLayoutView="55" workbookViewId="0">
      <pane ySplit="4" topLeftCell="A107" activePane="bottomLeft" state="frozen"/>
      <selection pane="bottomLeft" activeCell="K163" sqref="K163"/>
    </sheetView>
  </sheetViews>
  <sheetFormatPr defaultRowHeight="15" x14ac:dyDescent="0.25"/>
  <cols>
    <col min="1" max="1" width="5.28515625" customWidth="1"/>
    <col min="2" max="2" width="8.5703125" customWidth="1"/>
    <col min="3" max="3" width="9.85546875" customWidth="1"/>
    <col min="4" max="4" width="9.7109375" customWidth="1"/>
    <col min="5" max="6" width="14.140625" style="1" customWidth="1"/>
    <col min="7" max="7" width="8.28515625" style="46" customWidth="1"/>
    <col min="8" max="8" width="10" style="33" customWidth="1"/>
    <col min="9" max="9" width="9.42578125" style="55" customWidth="1"/>
    <col min="10" max="10" width="7.7109375" style="2" customWidth="1"/>
    <col min="11" max="11" width="6.5703125" style="1" customWidth="1"/>
    <col min="12" max="12" width="5.28515625" style="41" customWidth="1"/>
    <col min="13" max="13" width="11.85546875" customWidth="1"/>
    <col min="14" max="14" width="9.7109375" customWidth="1"/>
    <col min="15" max="15" width="10.7109375" customWidth="1"/>
    <col min="16" max="17" width="11.42578125" customWidth="1"/>
  </cols>
  <sheetData>
    <row r="1" spans="1:19" ht="15.75" x14ac:dyDescent="0.25">
      <c r="A1" s="813" t="s">
        <v>177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N1" s="58"/>
      <c r="O1" s="58"/>
    </row>
    <row r="2" spans="1:19" ht="12.75" customHeight="1" thickBot="1" x14ac:dyDescent="0.3">
      <c r="F2" s="47" t="s">
        <v>134</v>
      </c>
      <c r="N2" s="190"/>
      <c r="O2" s="190"/>
    </row>
    <row r="3" spans="1:19" x14ac:dyDescent="0.25">
      <c r="A3" s="759" t="s">
        <v>0</v>
      </c>
      <c r="B3" s="815" t="s">
        <v>1</v>
      </c>
      <c r="C3" s="817" t="s">
        <v>176</v>
      </c>
      <c r="D3" s="818"/>
      <c r="E3" s="819" t="s">
        <v>23</v>
      </c>
      <c r="F3" s="819" t="s">
        <v>25</v>
      </c>
      <c r="G3" s="719" t="s">
        <v>24</v>
      </c>
      <c r="H3" s="868" t="s">
        <v>178</v>
      </c>
      <c r="I3" s="818"/>
      <c r="J3" s="821"/>
      <c r="K3" s="822"/>
      <c r="L3" s="823"/>
    </row>
    <row r="4" spans="1:19" ht="17.25" customHeight="1" thickBot="1" x14ac:dyDescent="0.3">
      <c r="A4" s="814"/>
      <c r="B4" s="816"/>
      <c r="C4" s="291" t="s">
        <v>17</v>
      </c>
      <c r="D4" s="75" t="s">
        <v>53</v>
      </c>
      <c r="E4" s="820"/>
      <c r="F4" s="820"/>
      <c r="G4" s="721"/>
      <c r="H4" s="291" t="s">
        <v>17</v>
      </c>
      <c r="I4" s="75" t="s">
        <v>53</v>
      </c>
      <c r="J4" s="191" t="s">
        <v>7</v>
      </c>
      <c r="K4" s="76" t="s">
        <v>8</v>
      </c>
      <c r="L4" s="298" t="s">
        <v>9</v>
      </c>
      <c r="N4" s="808" t="s">
        <v>43</v>
      </c>
      <c r="O4" s="809"/>
      <c r="P4" s="809"/>
      <c r="R4" s="810" t="s">
        <v>77</v>
      </c>
      <c r="S4" s="810"/>
    </row>
    <row r="5" spans="1:19" ht="15.75" customHeight="1" thickBot="1" x14ac:dyDescent="0.3">
      <c r="A5" s="805" t="s">
        <v>10</v>
      </c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7"/>
      <c r="N5" s="165" t="s">
        <v>44</v>
      </c>
      <c r="O5" s="165" t="s">
        <v>45</v>
      </c>
      <c r="P5" s="165" t="s">
        <v>57</v>
      </c>
      <c r="R5" s="165" t="s">
        <v>44</v>
      </c>
      <c r="S5" s="165" t="s">
        <v>45</v>
      </c>
    </row>
    <row r="6" spans="1:19" ht="15.75" customHeight="1" thickBot="1" x14ac:dyDescent="0.3">
      <c r="A6" s="733" t="s">
        <v>22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46"/>
      <c r="N6" s="165">
        <f>J7</f>
        <v>20</v>
      </c>
      <c r="O6" s="165">
        <f>K54+J122+K24+K79+J19+J84+J124+J127+M131</f>
        <v>665</v>
      </c>
      <c r="P6" s="165">
        <f>L24</f>
        <v>43</v>
      </c>
      <c r="Q6" s="174"/>
      <c r="R6" s="165">
        <f>J7</f>
        <v>20</v>
      </c>
      <c r="S6" s="165">
        <f>J54+M131+J124+J24+J79+J14+J84+J127</f>
        <v>684</v>
      </c>
    </row>
    <row r="7" spans="1:19" ht="15.75" customHeight="1" thickBot="1" x14ac:dyDescent="0.3">
      <c r="A7" s="615">
        <v>1</v>
      </c>
      <c r="B7" s="468" t="s">
        <v>102</v>
      </c>
      <c r="C7" s="469">
        <v>20</v>
      </c>
      <c r="D7" s="470">
        <v>20</v>
      </c>
      <c r="E7" s="602"/>
      <c r="F7" s="602"/>
      <c r="G7" s="602"/>
      <c r="H7" s="645">
        <f>C7+E7-F7-G7</f>
        <v>20</v>
      </c>
      <c r="I7" s="646">
        <f>D7+E7-F7-G7</f>
        <v>20</v>
      </c>
      <c r="J7" s="600">
        <f>H7</f>
        <v>20</v>
      </c>
      <c r="K7" s="602">
        <f>I7</f>
        <v>20</v>
      </c>
      <c r="L7" s="471">
        <v>0</v>
      </c>
      <c r="M7" s="454"/>
      <c r="N7" s="300"/>
      <c r="O7" s="300"/>
      <c r="P7" s="300"/>
      <c r="Q7" s="174"/>
      <c r="R7" s="300"/>
      <c r="S7" s="300"/>
    </row>
    <row r="8" spans="1:19" ht="15.75" thickBot="1" x14ac:dyDescent="0.3">
      <c r="A8" s="826" t="s">
        <v>92</v>
      </c>
      <c r="B8" s="827"/>
      <c r="C8" s="827"/>
      <c r="D8" s="827"/>
      <c r="E8" s="827"/>
      <c r="F8" s="827"/>
      <c r="G8" s="827"/>
      <c r="H8" s="827"/>
      <c r="I8" s="827"/>
      <c r="J8" s="827"/>
      <c r="K8" s="827"/>
      <c r="L8" s="828"/>
      <c r="M8" s="50"/>
      <c r="N8" s="18"/>
      <c r="O8" s="166"/>
      <c r="Q8" s="166"/>
      <c r="R8" s="166"/>
      <c r="S8" s="166"/>
    </row>
    <row r="9" spans="1:19" ht="15.75" thickBot="1" x14ac:dyDescent="0.3">
      <c r="A9" s="231">
        <v>2</v>
      </c>
      <c r="B9" s="479" t="s">
        <v>67</v>
      </c>
      <c r="C9" s="480">
        <v>15</v>
      </c>
      <c r="D9" s="481">
        <v>15</v>
      </c>
      <c r="E9" s="482"/>
      <c r="F9" s="482"/>
      <c r="G9" s="482"/>
      <c r="H9" s="480">
        <f>C9+E9-F9-G9</f>
        <v>15</v>
      </c>
      <c r="I9" s="481">
        <f>D9+E9-F9-G9</f>
        <v>15</v>
      </c>
      <c r="J9" s="719">
        <f>H10+H9</f>
        <v>30</v>
      </c>
      <c r="K9" s="778">
        <f>H10+H9</f>
        <v>30</v>
      </c>
      <c r="L9" s="483">
        <v>0</v>
      </c>
      <c r="M9" s="642"/>
      <c r="N9" s="18"/>
      <c r="O9" s="166"/>
      <c r="Q9" s="166"/>
      <c r="R9" s="166"/>
      <c r="S9" s="166"/>
    </row>
    <row r="10" spans="1:19" ht="15.75" thickBot="1" x14ac:dyDescent="0.3">
      <c r="A10" s="4">
        <v>3</v>
      </c>
      <c r="B10" s="484" t="s">
        <v>84</v>
      </c>
      <c r="C10" s="472">
        <v>15</v>
      </c>
      <c r="D10" s="474">
        <v>15</v>
      </c>
      <c r="E10" s="473"/>
      <c r="F10" s="625"/>
      <c r="G10" s="625"/>
      <c r="H10" s="647">
        <f>C10+E10-F10-G10</f>
        <v>15</v>
      </c>
      <c r="I10" s="648">
        <f>D10+E10-F10-G10</f>
        <v>15</v>
      </c>
      <c r="J10" s="721"/>
      <c r="K10" s="780"/>
      <c r="L10" s="451">
        <v>0</v>
      </c>
      <c r="M10" s="50"/>
      <c r="N10" s="18"/>
      <c r="O10" s="166"/>
      <c r="Q10" s="166"/>
      <c r="R10" s="166"/>
      <c r="S10" s="166"/>
    </row>
    <row r="11" spans="1:19" ht="15.75" thickBot="1" x14ac:dyDescent="0.3">
      <c r="A11" s="824" t="s">
        <v>82</v>
      </c>
      <c r="B11" s="825"/>
      <c r="C11" s="475">
        <f>C7+C9+C10</f>
        <v>50</v>
      </c>
      <c r="D11" s="476">
        <f>D7+D10+D9</f>
        <v>50</v>
      </c>
      <c r="E11" s="477">
        <f>E7+E9+E10</f>
        <v>0</v>
      </c>
      <c r="F11" s="288">
        <f>F7+F10+F9</f>
        <v>0</v>
      </c>
      <c r="G11" s="288">
        <f>G7+G10</f>
        <v>0</v>
      </c>
      <c r="H11" s="476">
        <f>H7+H9+H10</f>
        <v>50</v>
      </c>
      <c r="I11" s="476">
        <f>I7+I9+I10</f>
        <v>50</v>
      </c>
      <c r="J11" s="597">
        <f>J7+J9</f>
        <v>50</v>
      </c>
      <c r="K11" s="191">
        <f>K7+K9</f>
        <v>50</v>
      </c>
      <c r="L11" s="478">
        <v>0</v>
      </c>
      <c r="O11" s="166" t="s">
        <v>74</v>
      </c>
      <c r="S11" s="166" t="s">
        <v>75</v>
      </c>
    </row>
    <row r="12" spans="1:19" ht="15.75" customHeight="1" thickBot="1" x14ac:dyDescent="0.3">
      <c r="A12" s="805" t="s">
        <v>11</v>
      </c>
      <c r="B12" s="806"/>
      <c r="C12" s="806"/>
      <c r="D12" s="806"/>
      <c r="E12" s="806"/>
      <c r="F12" s="806"/>
      <c r="G12" s="806"/>
      <c r="H12" s="806"/>
      <c r="I12" s="806"/>
      <c r="J12" s="806"/>
      <c r="K12" s="806"/>
      <c r="L12" s="807"/>
      <c r="O12" s="166" t="s">
        <v>75</v>
      </c>
      <c r="S12" s="166" t="s">
        <v>76</v>
      </c>
    </row>
    <row r="13" spans="1:19" ht="15.75" thickBot="1" x14ac:dyDescent="0.3">
      <c r="A13" s="775" t="s">
        <v>32</v>
      </c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7"/>
      <c r="O13" s="166" t="s">
        <v>76</v>
      </c>
    </row>
    <row r="14" spans="1:19" ht="15.75" thickBot="1" x14ac:dyDescent="0.3">
      <c r="A14" s="17">
        <v>4</v>
      </c>
      <c r="B14" s="92">
        <v>411</v>
      </c>
      <c r="C14" s="8">
        <v>23</v>
      </c>
      <c r="D14" s="142">
        <v>23</v>
      </c>
      <c r="E14" s="234"/>
      <c r="F14" s="234"/>
      <c r="G14" s="234"/>
      <c r="H14" s="8">
        <f>C14+E14-F14</f>
        <v>23</v>
      </c>
      <c r="I14" s="142">
        <v>23</v>
      </c>
      <c r="J14" s="719">
        <f>SUM(H14:H17)</f>
        <v>94</v>
      </c>
      <c r="K14" s="778">
        <f>J14</f>
        <v>94</v>
      </c>
      <c r="L14" s="781">
        <v>0</v>
      </c>
      <c r="M14" s="454"/>
      <c r="O14" s="166"/>
    </row>
    <row r="15" spans="1:19" s="18" customFormat="1" x14ac:dyDescent="0.25">
      <c r="A15" s="619">
        <v>5</v>
      </c>
      <c r="B15" s="90">
        <v>421</v>
      </c>
      <c r="C15" s="110">
        <v>23</v>
      </c>
      <c r="D15" s="134">
        <v>23</v>
      </c>
      <c r="E15" s="13"/>
      <c r="F15" s="13"/>
      <c r="G15" s="13"/>
      <c r="H15" s="9">
        <f>C15+E15-F15-G15</f>
        <v>23</v>
      </c>
      <c r="I15" s="134">
        <f>H15</f>
        <v>23</v>
      </c>
      <c r="J15" s="720"/>
      <c r="K15" s="779"/>
      <c r="L15" s="782"/>
      <c r="M15"/>
      <c r="N15"/>
    </row>
    <row r="16" spans="1:19" s="18" customFormat="1" x14ac:dyDescent="0.25">
      <c r="A16" s="19">
        <v>6</v>
      </c>
      <c r="B16" s="360">
        <v>431</v>
      </c>
      <c r="C16" s="361">
        <v>25</v>
      </c>
      <c r="D16" s="462">
        <v>25</v>
      </c>
      <c r="E16" s="318"/>
      <c r="F16" s="318"/>
      <c r="G16" s="318"/>
      <c r="H16" s="9">
        <f>C16+E16-F16-G16</f>
        <v>25</v>
      </c>
      <c r="I16" s="208">
        <v>25</v>
      </c>
      <c r="J16" s="720"/>
      <c r="K16" s="779"/>
      <c r="L16" s="782"/>
      <c r="M16"/>
      <c r="N16"/>
    </row>
    <row r="17" spans="1:13" ht="15.75" thickBot="1" x14ac:dyDescent="0.3">
      <c r="A17" s="312">
        <v>7</v>
      </c>
      <c r="B17" s="301">
        <v>441</v>
      </c>
      <c r="C17" s="111">
        <v>23</v>
      </c>
      <c r="D17" s="357">
        <v>23</v>
      </c>
      <c r="E17" s="625"/>
      <c r="F17" s="625"/>
      <c r="G17" s="625"/>
      <c r="H17" s="649">
        <v>23</v>
      </c>
      <c r="I17" s="650">
        <v>23</v>
      </c>
      <c r="J17" s="721"/>
      <c r="K17" s="780"/>
      <c r="L17" s="783"/>
    </row>
    <row r="18" spans="1:13" s="18" customFormat="1" ht="15.75" customHeight="1" thickBot="1" x14ac:dyDescent="0.3">
      <c r="A18" s="741" t="s">
        <v>33</v>
      </c>
      <c r="B18" s="742"/>
      <c r="C18" s="742"/>
      <c r="D18" s="742"/>
      <c r="E18" s="742"/>
      <c r="F18" s="742"/>
      <c r="G18" s="742"/>
      <c r="H18" s="742"/>
      <c r="I18" s="742"/>
      <c r="J18" s="742"/>
      <c r="K18" s="742"/>
      <c r="L18" s="743"/>
    </row>
    <row r="19" spans="1:13" ht="15.75" thickBot="1" x14ac:dyDescent="0.3">
      <c r="A19" s="51">
        <v>8</v>
      </c>
      <c r="B19" s="92">
        <v>911</v>
      </c>
      <c r="C19" s="109">
        <v>25</v>
      </c>
      <c r="D19" s="133">
        <v>25</v>
      </c>
      <c r="E19" s="54"/>
      <c r="F19" s="54"/>
      <c r="G19" s="52"/>
      <c r="H19" s="8">
        <f>C19+E19-F19-G19</f>
        <v>25</v>
      </c>
      <c r="I19" s="133">
        <f>H19</f>
        <v>25</v>
      </c>
      <c r="J19" s="799">
        <f>SUM(H19:H22)</f>
        <v>94</v>
      </c>
      <c r="K19" s="801">
        <f>J19</f>
        <v>94</v>
      </c>
      <c r="L19" s="786">
        <v>0</v>
      </c>
      <c r="M19" s="454"/>
    </row>
    <row r="20" spans="1:13" x14ac:dyDescent="0.25">
      <c r="A20" s="3">
        <v>9</v>
      </c>
      <c r="B20" s="360">
        <v>921</v>
      </c>
      <c r="C20" s="361">
        <v>25</v>
      </c>
      <c r="D20" s="462">
        <v>25</v>
      </c>
      <c r="E20" s="363"/>
      <c r="F20" s="363"/>
      <c r="G20" s="364"/>
      <c r="H20" s="9">
        <f>C20+E20-F20-G20</f>
        <v>25</v>
      </c>
      <c r="I20" s="134">
        <f>H20</f>
        <v>25</v>
      </c>
      <c r="J20" s="800"/>
      <c r="K20" s="802"/>
      <c r="L20" s="787"/>
    </row>
    <row r="21" spans="1:13" x14ac:dyDescent="0.25">
      <c r="A21" s="19">
        <v>10</v>
      </c>
      <c r="B21" s="90">
        <v>931</v>
      </c>
      <c r="C21" s="110">
        <v>23</v>
      </c>
      <c r="D21" s="134">
        <v>23</v>
      </c>
      <c r="E21" s="13"/>
      <c r="F21" s="13"/>
      <c r="G21" s="13"/>
      <c r="H21" s="9">
        <f>C21+E21-F21-G21</f>
        <v>23</v>
      </c>
      <c r="I21" s="134">
        <v>23</v>
      </c>
      <c r="J21" s="800"/>
      <c r="K21" s="802"/>
      <c r="L21" s="787"/>
    </row>
    <row r="22" spans="1:13" ht="15.75" thickBot="1" x14ac:dyDescent="0.3">
      <c r="A22" s="623">
        <v>11</v>
      </c>
      <c r="B22" s="93">
        <v>941</v>
      </c>
      <c r="C22" s="110">
        <v>21</v>
      </c>
      <c r="D22" s="134">
        <v>21</v>
      </c>
      <c r="E22" s="20"/>
      <c r="F22" s="20"/>
      <c r="G22" s="20"/>
      <c r="H22" s="651">
        <f>C22+E22-F22-G22</f>
        <v>21</v>
      </c>
      <c r="I22" s="652">
        <v>21</v>
      </c>
      <c r="J22" s="800"/>
      <c r="K22" s="802"/>
      <c r="L22" s="787"/>
    </row>
    <row r="23" spans="1:13" ht="15.75" customHeight="1" thickBot="1" x14ac:dyDescent="0.3">
      <c r="A23" s="744" t="s">
        <v>31</v>
      </c>
      <c r="B23" s="745"/>
      <c r="C23" s="745"/>
      <c r="D23" s="745"/>
      <c r="E23" s="745"/>
      <c r="F23" s="745"/>
      <c r="G23" s="745"/>
      <c r="H23" s="745"/>
      <c r="I23" s="745"/>
      <c r="J23" s="745"/>
      <c r="K23" s="745"/>
      <c r="L23" s="829"/>
    </row>
    <row r="24" spans="1:13" ht="15.75" customHeight="1" thickBot="1" x14ac:dyDescent="0.3">
      <c r="A24" s="731">
        <v>12</v>
      </c>
      <c r="B24" s="358">
        <v>311</v>
      </c>
      <c r="C24" s="229">
        <v>24</v>
      </c>
      <c r="D24" s="142">
        <v>24</v>
      </c>
      <c r="E24" s="232"/>
      <c r="F24" s="232"/>
      <c r="G24" s="232"/>
      <c r="H24" s="229">
        <f t="shared" ref="H24:H29" si="0">C24+E24-F24-G24</f>
        <v>24</v>
      </c>
      <c r="I24" s="142">
        <v>24</v>
      </c>
      <c r="J24" s="719">
        <f>K24+L24</f>
        <v>226</v>
      </c>
      <c r="K24" s="830">
        <f>H27+H28+H30+H32+H34+H36+H26+H24</f>
        <v>183</v>
      </c>
      <c r="L24" s="833">
        <f>H31+H33+H35+H37+H29+H25</f>
        <v>43</v>
      </c>
      <c r="M24" s="454"/>
    </row>
    <row r="25" spans="1:13" ht="15.75" customHeight="1" x14ac:dyDescent="0.25">
      <c r="A25" s="732"/>
      <c r="B25" s="119" t="s">
        <v>151</v>
      </c>
      <c r="C25" s="120">
        <v>2</v>
      </c>
      <c r="D25" s="456">
        <v>2</v>
      </c>
      <c r="E25" s="130"/>
      <c r="F25" s="130"/>
      <c r="G25" s="78"/>
      <c r="H25" s="120">
        <f t="shared" si="0"/>
        <v>2</v>
      </c>
      <c r="I25" s="456">
        <f>D25+E25-F25-G25</f>
        <v>2</v>
      </c>
      <c r="J25" s="720"/>
      <c r="K25" s="831"/>
      <c r="L25" s="792"/>
      <c r="M25" s="79"/>
    </row>
    <row r="26" spans="1:13" ht="15.75" customHeight="1" x14ac:dyDescent="0.25">
      <c r="A26" s="77">
        <v>13</v>
      </c>
      <c r="B26" s="311">
        <v>312</v>
      </c>
      <c r="C26" s="210">
        <v>25</v>
      </c>
      <c r="D26" s="314">
        <v>25</v>
      </c>
      <c r="E26" s="78"/>
      <c r="F26" s="78"/>
      <c r="G26" s="78"/>
      <c r="H26" s="210">
        <f t="shared" si="0"/>
        <v>25</v>
      </c>
      <c r="I26" s="314">
        <f>D26+E26-F26-G26</f>
        <v>25</v>
      </c>
      <c r="J26" s="720"/>
      <c r="K26" s="831"/>
      <c r="L26" s="792"/>
      <c r="M26" s="79"/>
    </row>
    <row r="27" spans="1:13" ht="15.75" customHeight="1" x14ac:dyDescent="0.25">
      <c r="A27" s="77">
        <v>14</v>
      </c>
      <c r="B27" s="311">
        <v>321</v>
      </c>
      <c r="C27" s="210">
        <v>25</v>
      </c>
      <c r="D27" s="314">
        <v>25</v>
      </c>
      <c r="E27" s="78"/>
      <c r="F27" s="78"/>
      <c r="G27" s="78"/>
      <c r="H27" s="210">
        <f t="shared" si="0"/>
        <v>25</v>
      </c>
      <c r="I27" s="314">
        <f>D27+E27-F27-G27</f>
        <v>25</v>
      </c>
      <c r="J27" s="720"/>
      <c r="K27" s="831"/>
      <c r="L27" s="792"/>
      <c r="M27" s="79"/>
    </row>
    <row r="28" spans="1:13" ht="15.75" customHeight="1" x14ac:dyDescent="0.25">
      <c r="A28" s="77">
        <v>15</v>
      </c>
      <c r="B28" s="117">
        <v>322</v>
      </c>
      <c r="C28" s="118">
        <v>24</v>
      </c>
      <c r="D28" s="315">
        <v>24</v>
      </c>
      <c r="E28" s="466"/>
      <c r="F28" s="466"/>
      <c r="G28" s="466"/>
      <c r="H28" s="118">
        <f t="shared" si="0"/>
        <v>24</v>
      </c>
      <c r="I28" s="315">
        <f>D28+E28-F28-G28</f>
        <v>24</v>
      </c>
      <c r="J28" s="720"/>
      <c r="K28" s="831"/>
      <c r="L28" s="792"/>
      <c r="M28" s="79"/>
    </row>
    <row r="29" spans="1:13" ht="15.75" customHeight="1" x14ac:dyDescent="0.25">
      <c r="A29" s="77">
        <v>16</v>
      </c>
      <c r="B29" s="215">
        <v>323</v>
      </c>
      <c r="C29" s="151">
        <v>21</v>
      </c>
      <c r="D29" s="313">
        <v>21</v>
      </c>
      <c r="E29" s="216"/>
      <c r="F29" s="216"/>
      <c r="G29" s="216"/>
      <c r="H29" s="151">
        <f t="shared" si="0"/>
        <v>21</v>
      </c>
      <c r="I29" s="313">
        <f>D29+E29-F29-G29</f>
        <v>21</v>
      </c>
      <c r="J29" s="720"/>
      <c r="K29" s="831"/>
      <c r="L29" s="792"/>
      <c r="M29" s="79"/>
    </row>
    <row r="30" spans="1:13" ht="15.75" customHeight="1" x14ac:dyDescent="0.25">
      <c r="A30" s="794">
        <v>17</v>
      </c>
      <c r="B30" s="117">
        <v>331</v>
      </c>
      <c r="C30" s="110">
        <v>22</v>
      </c>
      <c r="D30" s="135">
        <v>22</v>
      </c>
      <c r="E30" s="466"/>
      <c r="F30" s="466"/>
      <c r="G30" s="466"/>
      <c r="H30" s="118">
        <f>C30+E30-F30</f>
        <v>22</v>
      </c>
      <c r="I30" s="135">
        <f t="shared" ref="I30:I37" si="1">D30+E30-F30</f>
        <v>22</v>
      </c>
      <c r="J30" s="720"/>
      <c r="K30" s="831"/>
      <c r="L30" s="792"/>
      <c r="M30" s="79"/>
    </row>
    <row r="31" spans="1:13" ht="15.75" customHeight="1" x14ac:dyDescent="0.25">
      <c r="A31" s="795"/>
      <c r="B31" s="215" t="s">
        <v>136</v>
      </c>
      <c r="C31" s="112">
        <v>3</v>
      </c>
      <c r="D31" s="136">
        <v>3</v>
      </c>
      <c r="E31" s="216"/>
      <c r="F31" s="216"/>
      <c r="G31" s="216"/>
      <c r="H31" s="151">
        <f>C31+E31-F31</f>
        <v>3</v>
      </c>
      <c r="I31" s="136">
        <f>D31+E31-F31</f>
        <v>3</v>
      </c>
      <c r="J31" s="720"/>
      <c r="K31" s="831"/>
      <c r="L31" s="792"/>
      <c r="M31" s="79"/>
    </row>
    <row r="32" spans="1:13" ht="15.75" customHeight="1" x14ac:dyDescent="0.25">
      <c r="A32" s="796">
        <v>18</v>
      </c>
      <c r="B32" s="117">
        <v>332</v>
      </c>
      <c r="C32" s="114">
        <v>23</v>
      </c>
      <c r="D32" s="134">
        <v>23</v>
      </c>
      <c r="E32" s="466"/>
      <c r="F32" s="622"/>
      <c r="G32" s="466"/>
      <c r="H32" s="118">
        <f>C32+E32-F32-G32</f>
        <v>23</v>
      </c>
      <c r="I32" s="587">
        <v>23</v>
      </c>
      <c r="J32" s="720"/>
      <c r="K32" s="831"/>
      <c r="L32" s="792"/>
      <c r="M32" s="79"/>
    </row>
    <row r="33" spans="1:13" ht="15.75" customHeight="1" x14ac:dyDescent="0.25">
      <c r="A33" s="795"/>
      <c r="B33" s="215" t="s">
        <v>137</v>
      </c>
      <c r="C33" s="112">
        <v>5</v>
      </c>
      <c r="D33" s="136">
        <v>5</v>
      </c>
      <c r="E33" s="216"/>
      <c r="F33" s="216"/>
      <c r="G33" s="216"/>
      <c r="H33" s="151">
        <f>C33+E33-F33</f>
        <v>5</v>
      </c>
      <c r="I33" s="136">
        <f>H33</f>
        <v>5</v>
      </c>
      <c r="J33" s="720"/>
      <c r="K33" s="831"/>
      <c r="L33" s="792"/>
      <c r="M33" s="453"/>
    </row>
    <row r="34" spans="1:13" ht="16.5" customHeight="1" x14ac:dyDescent="0.25">
      <c r="A34" s="796">
        <v>19</v>
      </c>
      <c r="B34" s="90">
        <v>341</v>
      </c>
      <c r="C34" s="110">
        <v>20</v>
      </c>
      <c r="D34" s="134">
        <v>20</v>
      </c>
      <c r="E34" s="13"/>
      <c r="F34" s="13"/>
      <c r="G34" s="13"/>
      <c r="H34" s="651">
        <f>C34+E34-F34</f>
        <v>20</v>
      </c>
      <c r="I34" s="652">
        <f t="shared" si="1"/>
        <v>20</v>
      </c>
      <c r="J34" s="720"/>
      <c r="K34" s="831"/>
      <c r="L34" s="792"/>
      <c r="M34" s="453"/>
    </row>
    <row r="35" spans="1:13" ht="15.75" customHeight="1" x14ac:dyDescent="0.25">
      <c r="A35" s="795"/>
      <c r="B35" s="215" t="s">
        <v>138</v>
      </c>
      <c r="C35" s="129">
        <v>7</v>
      </c>
      <c r="D35" s="136">
        <v>7</v>
      </c>
      <c r="E35" s="216"/>
      <c r="F35" s="216"/>
      <c r="G35" s="216"/>
      <c r="H35" s="653">
        <f>C35+E35-F35-G35</f>
        <v>7</v>
      </c>
      <c r="I35" s="654">
        <f>D35+E35-F35-G35</f>
        <v>7</v>
      </c>
      <c r="J35" s="720"/>
      <c r="K35" s="831"/>
      <c r="L35" s="792"/>
      <c r="M35" s="453"/>
    </row>
    <row r="36" spans="1:13" ht="15" customHeight="1" x14ac:dyDescent="0.25">
      <c r="A36" s="797">
        <v>20</v>
      </c>
      <c r="B36" s="93">
        <v>342</v>
      </c>
      <c r="C36" s="110">
        <v>20</v>
      </c>
      <c r="D36" s="134">
        <v>20</v>
      </c>
      <c r="E36" s="463"/>
      <c r="F36" s="463"/>
      <c r="G36" s="463"/>
      <c r="H36" s="655">
        <f>C36+E36-F36</f>
        <v>20</v>
      </c>
      <c r="I36" s="652">
        <f t="shared" si="1"/>
        <v>20</v>
      </c>
      <c r="J36" s="720"/>
      <c r="K36" s="831"/>
      <c r="L36" s="792"/>
      <c r="M36" s="453"/>
    </row>
    <row r="37" spans="1:13" ht="16.5" customHeight="1" thickBot="1" x14ac:dyDescent="0.3">
      <c r="A37" s="834"/>
      <c r="B37" s="485" t="s">
        <v>139</v>
      </c>
      <c r="C37" s="486">
        <v>5</v>
      </c>
      <c r="D37" s="490">
        <v>5</v>
      </c>
      <c r="E37" s="488"/>
      <c r="F37" s="488"/>
      <c r="G37" s="488"/>
      <c r="H37" s="656">
        <f>C37+E37-F37</f>
        <v>5</v>
      </c>
      <c r="I37" s="657">
        <f t="shared" si="1"/>
        <v>5</v>
      </c>
      <c r="J37" s="721"/>
      <c r="K37" s="832"/>
      <c r="L37" s="793"/>
      <c r="M37" s="453"/>
    </row>
    <row r="38" spans="1:13" ht="15.75" thickBot="1" x14ac:dyDescent="0.3">
      <c r="A38" s="775" t="s">
        <v>34</v>
      </c>
      <c r="B38" s="776"/>
      <c r="C38" s="776"/>
      <c r="D38" s="776"/>
      <c r="E38" s="776"/>
      <c r="F38" s="776"/>
      <c r="G38" s="776"/>
      <c r="H38" s="776"/>
      <c r="I38" s="776"/>
      <c r="J38" s="776"/>
      <c r="K38" s="776"/>
      <c r="L38" s="777"/>
    </row>
    <row r="39" spans="1:13" ht="15.75" thickBot="1" x14ac:dyDescent="0.3">
      <c r="A39" s="17">
        <v>21</v>
      </c>
      <c r="B39" s="92">
        <v>811</v>
      </c>
      <c r="C39" s="8">
        <v>25</v>
      </c>
      <c r="D39" s="142">
        <v>25</v>
      </c>
      <c r="E39" s="234"/>
      <c r="F39" s="234"/>
      <c r="G39" s="234"/>
      <c r="H39" s="8">
        <f t="shared" ref="H39:H44" si="2">C39+E39-F39-G39</f>
        <v>25</v>
      </c>
      <c r="I39" s="142">
        <f t="shared" ref="I39:I44" si="3">D39+E39-F39-G39</f>
        <v>25</v>
      </c>
      <c r="J39" s="719">
        <f>K39+L39</f>
        <v>226</v>
      </c>
      <c r="K39" s="722">
        <f>H41+H43+H45+H46+H47+H49+H40+H39</f>
        <v>197</v>
      </c>
      <c r="L39" s="835">
        <f>H42+H44+H48+H50</f>
        <v>29</v>
      </c>
      <c r="M39" s="454"/>
    </row>
    <row r="40" spans="1:13" x14ac:dyDescent="0.25">
      <c r="A40" s="19">
        <v>22</v>
      </c>
      <c r="B40" s="93">
        <v>812</v>
      </c>
      <c r="C40" s="10">
        <v>24</v>
      </c>
      <c r="D40" s="141">
        <v>24</v>
      </c>
      <c r="E40" s="335"/>
      <c r="F40" s="335"/>
      <c r="G40" s="335"/>
      <c r="H40" s="10">
        <f t="shared" si="2"/>
        <v>24</v>
      </c>
      <c r="I40" s="141">
        <v>24</v>
      </c>
      <c r="J40" s="720"/>
      <c r="K40" s="723"/>
      <c r="L40" s="836"/>
    </row>
    <row r="41" spans="1:13" x14ac:dyDescent="0.25">
      <c r="A41" s="773">
        <v>23</v>
      </c>
      <c r="B41" s="93">
        <v>821</v>
      </c>
      <c r="C41" s="10">
        <v>26</v>
      </c>
      <c r="D41" s="141">
        <v>26</v>
      </c>
      <c r="E41" s="335"/>
      <c r="F41" s="335"/>
      <c r="G41" s="335"/>
      <c r="H41" s="10">
        <f t="shared" si="2"/>
        <v>26</v>
      </c>
      <c r="I41" s="141">
        <f t="shared" si="3"/>
        <v>26</v>
      </c>
      <c r="J41" s="720"/>
      <c r="K41" s="723"/>
      <c r="L41" s="836"/>
    </row>
    <row r="42" spans="1:13" x14ac:dyDescent="0.25">
      <c r="A42" s="837"/>
      <c r="B42" s="96" t="s">
        <v>153</v>
      </c>
      <c r="C42" s="69">
        <v>6</v>
      </c>
      <c r="D42" s="316">
        <v>6</v>
      </c>
      <c r="E42" s="601"/>
      <c r="F42" s="601"/>
      <c r="G42" s="601"/>
      <c r="H42" s="69">
        <f t="shared" si="2"/>
        <v>6</v>
      </c>
      <c r="I42" s="316">
        <f t="shared" si="3"/>
        <v>6</v>
      </c>
      <c r="J42" s="720"/>
      <c r="K42" s="723"/>
      <c r="L42" s="836"/>
    </row>
    <row r="43" spans="1:13" x14ac:dyDescent="0.25">
      <c r="A43" s="773">
        <v>24</v>
      </c>
      <c r="B43" s="90">
        <v>822</v>
      </c>
      <c r="C43" s="9">
        <v>24</v>
      </c>
      <c r="D43" s="148">
        <v>24</v>
      </c>
      <c r="E43" s="603"/>
      <c r="F43" s="603"/>
      <c r="G43" s="603"/>
      <c r="H43" s="9">
        <f t="shared" si="2"/>
        <v>24</v>
      </c>
      <c r="I43" s="148">
        <f t="shared" si="3"/>
        <v>24</v>
      </c>
      <c r="J43" s="720"/>
      <c r="K43" s="723"/>
      <c r="L43" s="836"/>
    </row>
    <row r="44" spans="1:13" x14ac:dyDescent="0.25">
      <c r="A44" s="837"/>
      <c r="B44" s="464" t="s">
        <v>154</v>
      </c>
      <c r="C44" s="69">
        <v>6</v>
      </c>
      <c r="D44" s="316">
        <v>6</v>
      </c>
      <c r="E44" s="601"/>
      <c r="F44" s="601"/>
      <c r="G44" s="601"/>
      <c r="H44" s="69">
        <f t="shared" si="2"/>
        <v>6</v>
      </c>
      <c r="I44" s="316">
        <f t="shared" si="3"/>
        <v>6</v>
      </c>
      <c r="J44" s="720"/>
      <c r="K44" s="723"/>
      <c r="L44" s="836"/>
    </row>
    <row r="45" spans="1:13" x14ac:dyDescent="0.25">
      <c r="A45" s="214">
        <v>25</v>
      </c>
      <c r="B45" s="90">
        <v>831</v>
      </c>
      <c r="C45" s="110">
        <v>25</v>
      </c>
      <c r="D45" s="134">
        <v>25</v>
      </c>
      <c r="E45" s="13"/>
      <c r="F45" s="455"/>
      <c r="G45" s="121"/>
      <c r="H45" s="9">
        <v>25</v>
      </c>
      <c r="I45" s="134">
        <f>D45+E45-F45</f>
        <v>25</v>
      </c>
      <c r="J45" s="720"/>
      <c r="K45" s="723"/>
      <c r="L45" s="836"/>
    </row>
    <row r="46" spans="1:13" x14ac:dyDescent="0.25">
      <c r="A46" s="147" t="s">
        <v>161</v>
      </c>
      <c r="B46" s="93">
        <v>832</v>
      </c>
      <c r="C46" s="110">
        <v>25</v>
      </c>
      <c r="D46" s="134">
        <v>25</v>
      </c>
      <c r="E46" s="463"/>
      <c r="F46" s="463"/>
      <c r="G46" s="45"/>
      <c r="H46" s="9">
        <f>C46+E46-F46-G46</f>
        <v>25</v>
      </c>
      <c r="I46" s="134">
        <f>D46+E46-F46</f>
        <v>25</v>
      </c>
      <c r="J46" s="720"/>
      <c r="K46" s="723"/>
      <c r="L46" s="836"/>
    </row>
    <row r="47" spans="1:13" x14ac:dyDescent="0.25">
      <c r="A47" s="773">
        <v>27</v>
      </c>
      <c r="B47" s="90">
        <v>841</v>
      </c>
      <c r="C47" s="110">
        <v>24</v>
      </c>
      <c r="D47" s="134">
        <v>24</v>
      </c>
      <c r="E47" s="13"/>
      <c r="F47" s="13"/>
      <c r="G47" s="13"/>
      <c r="H47" s="651">
        <f>C47+E47-F47-G47</f>
        <v>24</v>
      </c>
      <c r="I47" s="652">
        <f>D47+E47-F47</f>
        <v>24</v>
      </c>
      <c r="J47" s="720"/>
      <c r="K47" s="723"/>
      <c r="L47" s="836"/>
    </row>
    <row r="48" spans="1:13" x14ac:dyDescent="0.25">
      <c r="A48" s="837"/>
      <c r="B48" s="464" t="s">
        <v>155</v>
      </c>
      <c r="C48" s="112">
        <v>9</v>
      </c>
      <c r="D48" s="140">
        <v>9</v>
      </c>
      <c r="E48" s="28"/>
      <c r="F48" s="28"/>
      <c r="G48" s="28"/>
      <c r="H48" s="658">
        <f>C48+E48-F48-G48</f>
        <v>9</v>
      </c>
      <c r="I48" s="659">
        <f>D48+E48-F48-G48</f>
        <v>9</v>
      </c>
      <c r="J48" s="720"/>
      <c r="K48" s="723"/>
      <c r="L48" s="836"/>
    </row>
    <row r="49" spans="1:13" x14ac:dyDescent="0.25">
      <c r="A49" s="773">
        <v>28</v>
      </c>
      <c r="B49" s="93">
        <v>842</v>
      </c>
      <c r="C49" s="110">
        <v>24</v>
      </c>
      <c r="D49" s="134">
        <v>24</v>
      </c>
      <c r="E49" s="463"/>
      <c r="F49" s="463"/>
      <c r="G49" s="463"/>
      <c r="H49" s="651">
        <f>C49+E49-F49-G49</f>
        <v>24</v>
      </c>
      <c r="I49" s="652">
        <f>D49+E49-F49</f>
        <v>24</v>
      </c>
      <c r="J49" s="720"/>
      <c r="K49" s="723"/>
      <c r="L49" s="836"/>
    </row>
    <row r="50" spans="1:13" ht="15.75" thickBot="1" x14ac:dyDescent="0.3">
      <c r="A50" s="837"/>
      <c r="B50" s="464" t="s">
        <v>156</v>
      </c>
      <c r="C50" s="112">
        <v>8</v>
      </c>
      <c r="D50" s="140">
        <v>8</v>
      </c>
      <c r="E50" s="28"/>
      <c r="F50" s="28"/>
      <c r="G50" s="28"/>
      <c r="H50" s="658">
        <f>C50+E50-F50-G50</f>
        <v>8</v>
      </c>
      <c r="I50" s="659">
        <f>D50+E50-F50-G50</f>
        <v>8</v>
      </c>
      <c r="J50" s="720"/>
      <c r="K50" s="723"/>
      <c r="L50" s="836"/>
    </row>
    <row r="51" spans="1:13" ht="30" customHeight="1" thickBot="1" x14ac:dyDescent="0.3">
      <c r="A51" s="775" t="s">
        <v>140</v>
      </c>
      <c r="B51" s="842"/>
      <c r="C51" s="842"/>
      <c r="D51" s="842"/>
      <c r="E51" s="842"/>
      <c r="F51" s="842"/>
      <c r="G51" s="842"/>
      <c r="H51" s="842"/>
      <c r="I51" s="842"/>
      <c r="J51" s="842"/>
      <c r="K51" s="842"/>
      <c r="L51" s="843"/>
    </row>
    <row r="52" spans="1:13" ht="15.75" customHeight="1" thickBot="1" x14ac:dyDescent="0.3">
      <c r="A52" s="491">
        <v>29</v>
      </c>
      <c r="B52" s="492">
        <v>511</v>
      </c>
      <c r="C52" s="493">
        <v>25</v>
      </c>
      <c r="D52" s="496">
        <v>25</v>
      </c>
      <c r="E52" s="241"/>
      <c r="F52" s="241"/>
      <c r="G52" s="241"/>
      <c r="H52" s="495">
        <f>C52+E52-F52-G52</f>
        <v>25</v>
      </c>
      <c r="I52" s="496">
        <v>25</v>
      </c>
      <c r="J52" s="201">
        <f>K52</f>
        <v>25</v>
      </c>
      <c r="K52" s="241">
        <f>H52</f>
        <v>25</v>
      </c>
      <c r="L52" s="497">
        <v>0</v>
      </c>
      <c r="M52" s="454"/>
    </row>
    <row r="53" spans="1:13" ht="15.75" thickBot="1" x14ac:dyDescent="0.3">
      <c r="A53" s="744" t="s">
        <v>158</v>
      </c>
      <c r="B53" s="745"/>
      <c r="C53" s="745"/>
      <c r="D53" s="745"/>
      <c r="E53" s="745"/>
      <c r="F53" s="745"/>
      <c r="G53" s="745"/>
      <c r="H53" s="745"/>
      <c r="I53" s="745"/>
      <c r="J53" s="745"/>
      <c r="K53" s="745"/>
      <c r="L53" s="829"/>
    </row>
    <row r="54" spans="1:13" ht="15.75" thickBot="1" x14ac:dyDescent="0.3">
      <c r="A54" s="498">
        <v>30</v>
      </c>
      <c r="B54" s="499">
        <v>512</v>
      </c>
      <c r="C54" s="500">
        <v>25</v>
      </c>
      <c r="D54" s="509">
        <v>25</v>
      </c>
      <c r="E54" s="502"/>
      <c r="F54" s="502"/>
      <c r="G54" s="502"/>
      <c r="H54" s="500">
        <f>C54+E54-F54-G54</f>
        <v>25</v>
      </c>
      <c r="I54" s="509">
        <v>25</v>
      </c>
      <c r="J54" s="201">
        <f>K54</f>
        <v>25</v>
      </c>
      <c r="K54" s="241">
        <f>H54</f>
        <v>25</v>
      </c>
      <c r="L54" s="524">
        <v>0</v>
      </c>
      <c r="M54" s="454"/>
    </row>
    <row r="55" spans="1:13" ht="15.75" thickBot="1" x14ac:dyDescent="0.3">
      <c r="A55" s="744" t="s">
        <v>58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829"/>
    </row>
    <row r="56" spans="1:13" ht="15.75" thickBot="1" x14ac:dyDescent="0.3">
      <c r="A56" s="231">
        <v>31</v>
      </c>
      <c r="B56" s="358">
        <v>521</v>
      </c>
      <c r="C56" s="229">
        <v>25</v>
      </c>
      <c r="D56" s="142">
        <v>25</v>
      </c>
      <c r="E56" s="232"/>
      <c r="F56" s="232"/>
      <c r="G56" s="232"/>
      <c r="H56" s="229">
        <f>C56+E56-F56-G56</f>
        <v>25</v>
      </c>
      <c r="I56" s="142">
        <v>25</v>
      </c>
      <c r="J56" s="719">
        <f>K56+L56</f>
        <v>135</v>
      </c>
      <c r="K56" s="722">
        <f>H56+H57+H58+H59+H60+H61</f>
        <v>135</v>
      </c>
      <c r="L56" s="735">
        <v>0</v>
      </c>
      <c r="M56" s="454"/>
    </row>
    <row r="57" spans="1:13" x14ac:dyDescent="0.25">
      <c r="A57" s="77">
        <v>32</v>
      </c>
      <c r="B57" s="311">
        <v>522</v>
      </c>
      <c r="C57" s="210">
        <v>25</v>
      </c>
      <c r="D57" s="314">
        <v>25</v>
      </c>
      <c r="E57" s="78"/>
      <c r="F57" s="78"/>
      <c r="G57" s="78"/>
      <c r="H57" s="210">
        <f>C57+E57-F57-G57</f>
        <v>25</v>
      </c>
      <c r="I57" s="314">
        <f>D57+E57-F57-G57</f>
        <v>25</v>
      </c>
      <c r="J57" s="720"/>
      <c r="K57" s="723"/>
      <c r="L57" s="736"/>
    </row>
    <row r="58" spans="1:13" x14ac:dyDescent="0.25">
      <c r="A58" s="102">
        <v>33</v>
      </c>
      <c r="B58" s="90">
        <v>531</v>
      </c>
      <c r="C58" s="9">
        <v>21</v>
      </c>
      <c r="D58" s="148">
        <v>21</v>
      </c>
      <c r="E58" s="13"/>
      <c r="F58" s="13"/>
      <c r="G58" s="13"/>
      <c r="H58" s="9">
        <f>C58+E58-F58-G58</f>
        <v>21</v>
      </c>
      <c r="I58" s="148">
        <f>SUM(D58+E58-F58-G58)</f>
        <v>21</v>
      </c>
      <c r="J58" s="720"/>
      <c r="K58" s="723"/>
      <c r="L58" s="736"/>
    </row>
    <row r="59" spans="1:13" ht="15" customHeight="1" x14ac:dyDescent="0.25">
      <c r="A59" s="3">
        <v>34</v>
      </c>
      <c r="B59" s="93">
        <v>532</v>
      </c>
      <c r="C59" s="10">
        <v>22</v>
      </c>
      <c r="D59" s="141">
        <v>22</v>
      </c>
      <c r="E59" s="463"/>
      <c r="F59" s="463"/>
      <c r="G59" s="463"/>
      <c r="H59" s="10">
        <f>C59+E59-F59-G59</f>
        <v>22</v>
      </c>
      <c r="I59" s="141">
        <f>SUM(D59+E59-F59-G59)</f>
        <v>22</v>
      </c>
      <c r="J59" s="720"/>
      <c r="K59" s="723"/>
      <c r="L59" s="736"/>
    </row>
    <row r="60" spans="1:13" x14ac:dyDescent="0.25">
      <c r="A60" s="102">
        <v>35</v>
      </c>
      <c r="B60" s="93">
        <v>541</v>
      </c>
      <c r="C60" s="114">
        <v>22</v>
      </c>
      <c r="D60" s="138">
        <v>22</v>
      </c>
      <c r="E60" s="463"/>
      <c r="F60" s="463"/>
      <c r="G60" s="463"/>
      <c r="H60" s="655">
        <f>SUM(C60+E60-F60-G60)</f>
        <v>22</v>
      </c>
      <c r="I60" s="660">
        <v>22</v>
      </c>
      <c r="J60" s="720"/>
      <c r="K60" s="723"/>
      <c r="L60" s="736"/>
    </row>
    <row r="61" spans="1:13" ht="18" customHeight="1" thickBot="1" x14ac:dyDescent="0.3">
      <c r="A61" s="4">
        <v>36</v>
      </c>
      <c r="B61" s="91">
        <v>542</v>
      </c>
      <c r="C61" s="144">
        <v>20</v>
      </c>
      <c r="D61" s="226">
        <v>20</v>
      </c>
      <c r="E61" s="14"/>
      <c r="F61" s="14"/>
      <c r="G61" s="14"/>
      <c r="H61" s="661">
        <f>C61+E61-F61</f>
        <v>20</v>
      </c>
      <c r="I61" s="662">
        <f>D61+E61-F61</f>
        <v>20</v>
      </c>
      <c r="J61" s="721"/>
      <c r="K61" s="724"/>
      <c r="L61" s="844"/>
    </row>
    <row r="62" spans="1:13" ht="15.75" customHeight="1" thickBot="1" x14ac:dyDescent="0.3">
      <c r="A62" s="744" t="s">
        <v>150</v>
      </c>
      <c r="B62" s="745"/>
      <c r="C62" s="745"/>
      <c r="D62" s="745"/>
      <c r="E62" s="745"/>
      <c r="F62" s="745"/>
      <c r="G62" s="745"/>
      <c r="H62" s="745"/>
      <c r="I62" s="745"/>
      <c r="J62" s="745"/>
      <c r="K62" s="745"/>
      <c r="L62" s="829"/>
    </row>
    <row r="63" spans="1:13" ht="15.75" customHeight="1" thickBot="1" x14ac:dyDescent="0.3">
      <c r="A63" s="838">
        <v>37</v>
      </c>
      <c r="B63" s="92">
        <v>111</v>
      </c>
      <c r="C63" s="109">
        <v>25</v>
      </c>
      <c r="D63" s="133">
        <v>25</v>
      </c>
      <c r="E63" s="15"/>
      <c r="F63" s="15"/>
      <c r="G63" s="15"/>
      <c r="H63" s="8">
        <f t="shared" ref="H63:H69" si="4">C63+E63-F63-G63</f>
        <v>25</v>
      </c>
      <c r="I63" s="133">
        <f t="shared" ref="I63:I69" si="5">D63+E63-F63-G63</f>
        <v>25</v>
      </c>
      <c r="J63" s="719">
        <f>K63+L63</f>
        <v>139</v>
      </c>
      <c r="K63" s="722">
        <f>H63+H65</f>
        <v>50</v>
      </c>
      <c r="L63" s="751">
        <f>H67+H68+H69+H66+H64</f>
        <v>89</v>
      </c>
      <c r="M63" s="454"/>
    </row>
    <row r="64" spans="1:13" s="394" customFormat="1" ht="15.75" customHeight="1" x14ac:dyDescent="0.25">
      <c r="A64" s="839"/>
      <c r="B64" s="96" t="s">
        <v>172</v>
      </c>
      <c r="C64" s="112">
        <v>4</v>
      </c>
      <c r="D64" s="140">
        <v>4</v>
      </c>
      <c r="E64" s="28"/>
      <c r="F64" s="28"/>
      <c r="G64" s="28"/>
      <c r="H64" s="69">
        <f t="shared" si="4"/>
        <v>4</v>
      </c>
      <c r="I64" s="140">
        <f t="shared" si="5"/>
        <v>4</v>
      </c>
      <c r="J64" s="720"/>
      <c r="K64" s="723"/>
      <c r="L64" s="840"/>
    </row>
    <row r="65" spans="1:13" ht="15.75" customHeight="1" x14ac:dyDescent="0.25">
      <c r="A65" s="841">
        <v>38</v>
      </c>
      <c r="B65" s="93">
        <v>112</v>
      </c>
      <c r="C65" s="114">
        <v>25</v>
      </c>
      <c r="D65" s="138">
        <v>25</v>
      </c>
      <c r="E65" s="463"/>
      <c r="F65" s="463"/>
      <c r="G65" s="463"/>
      <c r="H65" s="10">
        <f t="shared" si="4"/>
        <v>25</v>
      </c>
      <c r="I65" s="138">
        <f t="shared" si="5"/>
        <v>25</v>
      </c>
      <c r="J65" s="720"/>
      <c r="K65" s="723"/>
      <c r="L65" s="840"/>
    </row>
    <row r="66" spans="1:13" s="394" customFormat="1" ht="15.75" customHeight="1" x14ac:dyDescent="0.25">
      <c r="A66" s="839"/>
      <c r="B66" s="457" t="s">
        <v>173</v>
      </c>
      <c r="C66" s="129">
        <v>2</v>
      </c>
      <c r="D66" s="459">
        <v>2</v>
      </c>
      <c r="E66" s="467"/>
      <c r="F66" s="467"/>
      <c r="G66" s="467"/>
      <c r="H66" s="452">
        <f t="shared" si="4"/>
        <v>2</v>
      </c>
      <c r="I66" s="459">
        <f t="shared" si="5"/>
        <v>2</v>
      </c>
      <c r="J66" s="720"/>
      <c r="K66" s="723"/>
      <c r="L66" s="840"/>
    </row>
    <row r="67" spans="1:13" ht="15.75" customHeight="1" x14ac:dyDescent="0.25">
      <c r="A67" s="3">
        <v>39</v>
      </c>
      <c r="B67" s="457">
        <v>113</v>
      </c>
      <c r="C67" s="129">
        <v>21</v>
      </c>
      <c r="D67" s="459">
        <v>21</v>
      </c>
      <c r="E67" s="467"/>
      <c r="F67" s="467"/>
      <c r="G67" s="463"/>
      <c r="H67" s="452">
        <f t="shared" si="4"/>
        <v>21</v>
      </c>
      <c r="I67" s="459">
        <f t="shared" si="5"/>
        <v>21</v>
      </c>
      <c r="J67" s="720"/>
      <c r="K67" s="723"/>
      <c r="L67" s="840"/>
    </row>
    <row r="68" spans="1:13" ht="15.75" customHeight="1" x14ac:dyDescent="0.25">
      <c r="A68" s="3">
        <v>40</v>
      </c>
      <c r="B68" s="457">
        <v>114</v>
      </c>
      <c r="C68" s="129">
        <v>22</v>
      </c>
      <c r="D68" s="459">
        <v>22</v>
      </c>
      <c r="E68" s="467"/>
      <c r="F68" s="467"/>
      <c r="G68" s="463"/>
      <c r="H68" s="452">
        <f t="shared" si="4"/>
        <v>22</v>
      </c>
      <c r="I68" s="459">
        <f t="shared" si="5"/>
        <v>22</v>
      </c>
      <c r="J68" s="720"/>
      <c r="K68" s="723"/>
      <c r="L68" s="840"/>
    </row>
    <row r="69" spans="1:13" ht="15.75" customHeight="1" thickBot="1" x14ac:dyDescent="0.3">
      <c r="A69" s="4">
        <v>41</v>
      </c>
      <c r="B69" s="503">
        <v>125</v>
      </c>
      <c r="C69" s="486">
        <v>40</v>
      </c>
      <c r="D69" s="506">
        <v>40</v>
      </c>
      <c r="E69" s="582"/>
      <c r="F69" s="582"/>
      <c r="G69" s="14"/>
      <c r="H69" s="505">
        <f t="shared" si="4"/>
        <v>40</v>
      </c>
      <c r="I69" s="506">
        <f t="shared" si="5"/>
        <v>40</v>
      </c>
      <c r="J69" s="721"/>
      <c r="K69" s="724"/>
      <c r="L69" s="752"/>
    </row>
    <row r="70" spans="1:13" ht="15.75" thickBot="1" x14ac:dyDescent="0.3">
      <c r="A70" s="775" t="s">
        <v>141</v>
      </c>
      <c r="B70" s="842"/>
      <c r="C70" s="842"/>
      <c r="D70" s="842"/>
      <c r="E70" s="842"/>
      <c r="F70" s="842"/>
      <c r="G70" s="842"/>
      <c r="H70" s="842"/>
      <c r="I70" s="842"/>
      <c r="J70" s="842"/>
      <c r="K70" s="842"/>
      <c r="L70" s="843"/>
      <c r="M70">
        <v>24</v>
      </c>
    </row>
    <row r="71" spans="1:13" ht="15.75" thickBot="1" x14ac:dyDescent="0.3">
      <c r="A71" s="491">
        <v>42</v>
      </c>
      <c r="B71" s="492">
        <v>612</v>
      </c>
      <c r="C71" s="507">
        <v>21</v>
      </c>
      <c r="D71" s="581">
        <v>24</v>
      </c>
      <c r="E71" s="241"/>
      <c r="F71" s="241"/>
      <c r="G71" s="241"/>
      <c r="H71" s="495">
        <f>C71+E71-F71-G71</f>
        <v>21</v>
      </c>
      <c r="I71" s="545">
        <v>24</v>
      </c>
      <c r="J71" s="201">
        <f>K71</f>
        <v>21</v>
      </c>
      <c r="K71" s="241">
        <f>H71</f>
        <v>21</v>
      </c>
      <c r="L71" s="246">
        <v>0</v>
      </c>
      <c r="M71" s="454">
        <v>3</v>
      </c>
    </row>
    <row r="72" spans="1:13" ht="17.25" customHeight="1" thickBot="1" x14ac:dyDescent="0.3">
      <c r="A72" s="775" t="s">
        <v>93</v>
      </c>
      <c r="B72" s="776"/>
      <c r="C72" s="776"/>
      <c r="D72" s="776"/>
      <c r="E72" s="776"/>
      <c r="F72" s="776"/>
      <c r="G72" s="776"/>
      <c r="H72" s="776"/>
      <c r="I72" s="776"/>
      <c r="J72" s="776"/>
      <c r="K72" s="776"/>
      <c r="L72" s="777"/>
    </row>
    <row r="73" spans="1:13" ht="17.25" customHeight="1" thickBot="1" x14ac:dyDescent="0.3">
      <c r="A73" s="17">
        <v>43</v>
      </c>
      <c r="B73" s="92">
        <v>711</v>
      </c>
      <c r="C73" s="8">
        <v>26</v>
      </c>
      <c r="D73" s="142">
        <v>26</v>
      </c>
      <c r="E73" s="234"/>
      <c r="F73" s="234"/>
      <c r="G73" s="234"/>
      <c r="H73" s="8">
        <f>C73+E73-F73-G73</f>
        <v>26</v>
      </c>
      <c r="I73" s="142">
        <v>26</v>
      </c>
      <c r="J73" s="719">
        <f>H74+H75+H73</f>
        <v>72</v>
      </c>
      <c r="K73" s="778">
        <f>J73</f>
        <v>72</v>
      </c>
      <c r="L73" s="781">
        <v>0</v>
      </c>
      <c r="M73" s="627"/>
    </row>
    <row r="74" spans="1:13" ht="17.25" customHeight="1" x14ac:dyDescent="0.25">
      <c r="A74" s="19">
        <v>44</v>
      </c>
      <c r="B74" s="93">
        <v>721</v>
      </c>
      <c r="C74" s="10">
        <v>23</v>
      </c>
      <c r="D74" s="141">
        <v>23</v>
      </c>
      <c r="E74" s="335"/>
      <c r="F74" s="335"/>
      <c r="G74" s="335"/>
      <c r="H74" s="10">
        <f>C74+E74-F74-G74</f>
        <v>23</v>
      </c>
      <c r="I74" s="141">
        <v>23</v>
      </c>
      <c r="J74" s="720"/>
      <c r="K74" s="779"/>
      <c r="L74" s="782"/>
      <c r="M74" s="626"/>
    </row>
    <row r="75" spans="1:13" ht="15.75" thickBot="1" x14ac:dyDescent="0.3">
      <c r="A75" s="609">
        <v>45</v>
      </c>
      <c r="B75" s="301">
        <v>731</v>
      </c>
      <c r="C75" s="98">
        <v>23</v>
      </c>
      <c r="D75" s="143">
        <v>23</v>
      </c>
      <c r="E75" s="625"/>
      <c r="F75" s="625"/>
      <c r="G75" s="317"/>
      <c r="H75" s="649">
        <f>C75+E75-F75</f>
        <v>23</v>
      </c>
      <c r="I75" s="663">
        <v>23</v>
      </c>
      <c r="J75" s="721"/>
      <c r="K75" s="780"/>
      <c r="L75" s="783"/>
    </row>
    <row r="76" spans="1:13" ht="17.25" customHeight="1" thickBot="1" x14ac:dyDescent="0.3">
      <c r="A76" s="716" t="s">
        <v>35</v>
      </c>
      <c r="B76" s="717"/>
      <c r="C76" s="717"/>
      <c r="D76" s="717"/>
      <c r="E76" s="717"/>
      <c r="F76" s="717"/>
      <c r="G76" s="717"/>
      <c r="H76" s="717"/>
      <c r="I76" s="717"/>
      <c r="J76" s="717"/>
      <c r="K76" s="717"/>
      <c r="L76" s="718"/>
    </row>
    <row r="77" spans="1:13" ht="15.75" thickBot="1" x14ac:dyDescent="0.3">
      <c r="A77" s="237">
        <v>46</v>
      </c>
      <c r="B77" s="492">
        <v>741</v>
      </c>
      <c r="C77" s="507">
        <v>20</v>
      </c>
      <c r="D77" s="508">
        <v>20</v>
      </c>
      <c r="E77" s="241"/>
      <c r="F77" s="241"/>
      <c r="G77" s="241" t="s">
        <v>81</v>
      </c>
      <c r="H77" s="495">
        <v>20</v>
      </c>
      <c r="I77" s="509">
        <v>20</v>
      </c>
      <c r="J77" s="24">
        <f>SUM(H77:H77)</f>
        <v>20</v>
      </c>
      <c r="K77" s="510">
        <f>J77</f>
        <v>20</v>
      </c>
      <c r="L77" s="246">
        <v>0</v>
      </c>
      <c r="M77" s="454"/>
    </row>
    <row r="78" spans="1:13" ht="15.75" thickBot="1" x14ac:dyDescent="0.3">
      <c r="A78" s="775" t="s">
        <v>59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7"/>
    </row>
    <row r="79" spans="1:13" ht="15.75" thickBot="1" x14ac:dyDescent="0.3">
      <c r="A79" s="17">
        <v>47</v>
      </c>
      <c r="B79" s="92">
        <v>611</v>
      </c>
      <c r="C79" s="8">
        <v>24</v>
      </c>
      <c r="D79" s="142">
        <v>24</v>
      </c>
      <c r="E79" s="234"/>
      <c r="F79" s="234"/>
      <c r="G79" s="234"/>
      <c r="H79" s="8">
        <f>C79+E79-F79-G79</f>
        <v>24</v>
      </c>
      <c r="I79" s="142">
        <v>24</v>
      </c>
      <c r="J79" s="719">
        <f>H80+H81+H82+H79</f>
        <v>97</v>
      </c>
      <c r="K79" s="778">
        <f>J79</f>
        <v>97</v>
      </c>
      <c r="L79" s="781">
        <v>0</v>
      </c>
      <c r="M79" s="454"/>
    </row>
    <row r="80" spans="1:13" x14ac:dyDescent="0.25">
      <c r="A80" s="619">
        <v>48</v>
      </c>
      <c r="B80" s="90">
        <v>621</v>
      </c>
      <c r="C80" s="9">
        <v>25</v>
      </c>
      <c r="D80" s="148">
        <v>25</v>
      </c>
      <c r="E80" s="603"/>
      <c r="F80" s="603"/>
      <c r="G80" s="603"/>
      <c r="H80" s="9">
        <f>C80+E80-F80-G80</f>
        <v>25</v>
      </c>
      <c r="I80" s="148">
        <f>D80+E80-F80-G80</f>
        <v>25</v>
      </c>
      <c r="J80" s="720"/>
      <c r="K80" s="779"/>
      <c r="L80" s="782"/>
    </row>
    <row r="81" spans="1:14" x14ac:dyDescent="0.25">
      <c r="A81" s="619">
        <v>49</v>
      </c>
      <c r="B81" s="90">
        <v>622</v>
      </c>
      <c r="C81" s="9">
        <v>24</v>
      </c>
      <c r="D81" s="148">
        <v>24</v>
      </c>
      <c r="E81" s="603"/>
      <c r="F81" s="603"/>
      <c r="G81" s="603"/>
      <c r="H81" s="9">
        <f>C81+E81-F81-G81</f>
        <v>24</v>
      </c>
      <c r="I81" s="148">
        <f>D81+E81-F81-G81</f>
        <v>24</v>
      </c>
      <c r="J81" s="720"/>
      <c r="K81" s="779"/>
      <c r="L81" s="782"/>
    </row>
    <row r="82" spans="1:14" ht="15.75" thickBot="1" x14ac:dyDescent="0.3">
      <c r="A82" s="609">
        <v>50</v>
      </c>
      <c r="B82" s="301">
        <v>631</v>
      </c>
      <c r="C82" s="11">
        <v>24</v>
      </c>
      <c r="D82" s="143">
        <v>24</v>
      </c>
      <c r="E82" s="607"/>
      <c r="F82" s="607"/>
      <c r="G82" s="355"/>
      <c r="H82" s="649">
        <f>C82+E82-F82-G82</f>
        <v>24</v>
      </c>
      <c r="I82" s="663">
        <f>D82+E82-F82-G82</f>
        <v>24</v>
      </c>
      <c r="J82" s="721"/>
      <c r="K82" s="780"/>
      <c r="L82" s="783"/>
      <c r="N82" s="79"/>
    </row>
    <row r="83" spans="1:14" ht="15.75" thickBot="1" x14ac:dyDescent="0.3">
      <c r="A83" s="744" t="s">
        <v>26</v>
      </c>
      <c r="B83" s="745"/>
      <c r="C83" s="745"/>
      <c r="D83" s="745"/>
      <c r="E83" s="745"/>
      <c r="F83" s="745"/>
      <c r="G83" s="745"/>
      <c r="H83" s="745"/>
      <c r="I83" s="745"/>
      <c r="J83" s="745"/>
      <c r="K83" s="745"/>
      <c r="L83" s="829"/>
    </row>
    <row r="84" spans="1:14" ht="15.75" thickBot="1" x14ac:dyDescent="0.3">
      <c r="A84" s="231">
        <v>51</v>
      </c>
      <c r="B84" s="358">
        <v>14</v>
      </c>
      <c r="C84" s="229">
        <v>25</v>
      </c>
      <c r="D84" s="258">
        <v>25</v>
      </c>
      <c r="E84" s="232"/>
      <c r="F84" s="232"/>
      <c r="G84" s="232"/>
      <c r="H84" s="229">
        <f>C84+E84-F84-G84</f>
        <v>25</v>
      </c>
      <c r="I84" s="258">
        <f>D84+E84-F84-G84</f>
        <v>25</v>
      </c>
      <c r="J84" s="845">
        <f>K84</f>
        <v>175</v>
      </c>
      <c r="K84" s="830">
        <f>H86+H87+H88+H89+H90+H91+H84+H85</f>
        <v>175</v>
      </c>
      <c r="L84" s="781">
        <v>0</v>
      </c>
      <c r="M84" s="454"/>
    </row>
    <row r="85" spans="1:14" x14ac:dyDescent="0.25">
      <c r="A85" s="77">
        <v>52</v>
      </c>
      <c r="B85" s="311">
        <v>15</v>
      </c>
      <c r="C85" s="210">
        <v>24</v>
      </c>
      <c r="D85" s="314">
        <v>24</v>
      </c>
      <c r="E85" s="78"/>
      <c r="F85" s="78"/>
      <c r="G85" s="78"/>
      <c r="H85" s="210">
        <f>C85+E85-F85-G85</f>
        <v>24</v>
      </c>
      <c r="I85" s="314">
        <f>D85+E85-F85-G85</f>
        <v>24</v>
      </c>
      <c r="J85" s="846"/>
      <c r="K85" s="831"/>
      <c r="L85" s="782"/>
    </row>
    <row r="86" spans="1:14" x14ac:dyDescent="0.25">
      <c r="A86" s="616">
        <v>53</v>
      </c>
      <c r="B86" s="117">
        <v>24</v>
      </c>
      <c r="C86" s="118">
        <v>24</v>
      </c>
      <c r="D86" s="148">
        <v>24</v>
      </c>
      <c r="E86" s="466"/>
      <c r="F86" s="466"/>
      <c r="G86" s="466"/>
      <c r="H86" s="118">
        <f>C86+E86-F86-G86</f>
        <v>24</v>
      </c>
      <c r="I86" s="148">
        <v>24</v>
      </c>
      <c r="J86" s="846"/>
      <c r="K86" s="831"/>
      <c r="L86" s="782"/>
      <c r="M86" s="588"/>
      <c r="N86" s="79"/>
    </row>
    <row r="87" spans="1:14" x14ac:dyDescent="0.25">
      <c r="A87" s="616">
        <v>54</v>
      </c>
      <c r="B87" s="117">
        <v>25</v>
      </c>
      <c r="C87" s="118">
        <v>23</v>
      </c>
      <c r="D87" s="148">
        <v>23</v>
      </c>
      <c r="E87" s="466"/>
      <c r="F87" s="466"/>
      <c r="G87" s="466"/>
      <c r="H87" s="118">
        <f>C87+E87-F87-G87</f>
        <v>23</v>
      </c>
      <c r="I87" s="148">
        <v>23</v>
      </c>
      <c r="J87" s="846"/>
      <c r="K87" s="831"/>
      <c r="L87" s="782"/>
      <c r="M87" s="79"/>
      <c r="N87" s="79"/>
    </row>
    <row r="88" spans="1:14" x14ac:dyDescent="0.25">
      <c r="A88" s="619">
        <v>55</v>
      </c>
      <c r="B88" s="195" t="s">
        <v>107</v>
      </c>
      <c r="C88" s="110">
        <v>23</v>
      </c>
      <c r="D88" s="134">
        <v>23</v>
      </c>
      <c r="E88" s="13"/>
      <c r="F88" s="13"/>
      <c r="G88" s="121"/>
      <c r="H88" s="9">
        <v>23</v>
      </c>
      <c r="I88" s="134">
        <v>23</v>
      </c>
      <c r="J88" s="846"/>
      <c r="K88" s="831"/>
      <c r="L88" s="782"/>
      <c r="M88" s="79"/>
      <c r="N88" s="79"/>
    </row>
    <row r="89" spans="1:14" x14ac:dyDescent="0.25">
      <c r="A89" s="619">
        <v>56</v>
      </c>
      <c r="B89" s="195" t="s">
        <v>108</v>
      </c>
      <c r="C89" s="110">
        <v>19</v>
      </c>
      <c r="D89" s="134">
        <v>19</v>
      </c>
      <c r="E89" s="13"/>
      <c r="F89" s="13"/>
      <c r="G89" s="121"/>
      <c r="H89" s="9">
        <f>C89+E89-F89-G89</f>
        <v>19</v>
      </c>
      <c r="I89" s="134">
        <v>19</v>
      </c>
      <c r="J89" s="846"/>
      <c r="K89" s="831"/>
      <c r="L89" s="782"/>
    </row>
    <row r="90" spans="1:14" x14ac:dyDescent="0.25">
      <c r="A90" s="619">
        <v>57</v>
      </c>
      <c r="B90" s="196" t="s">
        <v>142</v>
      </c>
      <c r="C90" s="110">
        <v>20</v>
      </c>
      <c r="D90" s="134">
        <v>20</v>
      </c>
      <c r="E90" s="463"/>
      <c r="F90" s="463"/>
      <c r="G90" s="463"/>
      <c r="H90" s="651">
        <f>C90+E90-F90-G90</f>
        <v>20</v>
      </c>
      <c r="I90" s="652">
        <v>20</v>
      </c>
      <c r="J90" s="846"/>
      <c r="K90" s="831"/>
      <c r="L90" s="782"/>
    </row>
    <row r="91" spans="1:14" ht="15.75" thickBot="1" x14ac:dyDescent="0.3">
      <c r="A91" s="19">
        <v>58</v>
      </c>
      <c r="B91" s="196" t="s">
        <v>109</v>
      </c>
      <c r="C91" s="110">
        <v>17</v>
      </c>
      <c r="D91" s="134">
        <v>17</v>
      </c>
      <c r="E91" s="13"/>
      <c r="F91" s="13"/>
      <c r="G91" s="121"/>
      <c r="H91" s="651">
        <v>17</v>
      </c>
      <c r="I91" s="652">
        <v>17</v>
      </c>
      <c r="J91" s="846"/>
      <c r="K91" s="831"/>
      <c r="L91" s="783"/>
    </row>
    <row r="92" spans="1:14" ht="15.75" thickBot="1" x14ac:dyDescent="0.3">
      <c r="A92" s="775" t="s">
        <v>52</v>
      </c>
      <c r="B92" s="776"/>
      <c r="C92" s="776"/>
      <c r="D92" s="776"/>
      <c r="E92" s="776"/>
      <c r="F92" s="776"/>
      <c r="G92" s="776"/>
      <c r="H92" s="776"/>
      <c r="I92" s="776"/>
      <c r="J92" s="776"/>
      <c r="K92" s="776"/>
      <c r="L92" s="777"/>
    </row>
    <row r="93" spans="1:14" ht="15.75" thickBot="1" x14ac:dyDescent="0.3">
      <c r="A93" s="17">
        <v>59</v>
      </c>
      <c r="B93" s="92">
        <v>122</v>
      </c>
      <c r="C93" s="8">
        <v>22</v>
      </c>
      <c r="D93" s="142">
        <v>22</v>
      </c>
      <c r="E93" s="234"/>
      <c r="F93" s="234"/>
      <c r="G93" s="234"/>
      <c r="H93" s="8">
        <f>C93+E93-F93-G93</f>
        <v>22</v>
      </c>
      <c r="I93" s="142">
        <v>22</v>
      </c>
      <c r="J93" s="767">
        <f>K93+L93</f>
        <v>40</v>
      </c>
      <c r="K93" s="710">
        <f>H93+H94</f>
        <v>40</v>
      </c>
      <c r="L93" s="770"/>
      <c r="M93" s="101"/>
    </row>
    <row r="94" spans="1:14" s="79" customFormat="1" ht="15.75" thickBot="1" x14ac:dyDescent="0.3">
      <c r="A94" s="27">
        <v>60</v>
      </c>
      <c r="B94" s="195" t="s">
        <v>110</v>
      </c>
      <c r="C94" s="9">
        <v>18</v>
      </c>
      <c r="D94" s="148">
        <v>18</v>
      </c>
      <c r="E94" s="603"/>
      <c r="F94" s="603"/>
      <c r="G94" s="123"/>
      <c r="H94" s="651">
        <f>C94+E94-F94</f>
        <v>18</v>
      </c>
      <c r="I94" s="664">
        <v>18</v>
      </c>
      <c r="J94" s="768"/>
      <c r="K94" s="711"/>
      <c r="L94" s="771"/>
      <c r="M94"/>
    </row>
    <row r="95" spans="1:14" ht="15.75" customHeight="1" thickBot="1" x14ac:dyDescent="0.3">
      <c r="A95" s="733" t="s">
        <v>27</v>
      </c>
      <c r="B95" s="734"/>
      <c r="C95" s="703"/>
      <c r="D95" s="734"/>
      <c r="E95" s="734"/>
      <c r="F95" s="734"/>
      <c r="G95" s="734"/>
      <c r="H95" s="734"/>
      <c r="I95" s="734"/>
      <c r="J95" s="734"/>
      <c r="K95" s="734"/>
      <c r="L95" s="746"/>
    </row>
    <row r="96" spans="1:14" ht="15.75" customHeight="1" thickBot="1" x14ac:dyDescent="0.3">
      <c r="A96" s="759">
        <v>61</v>
      </c>
      <c r="B96" s="227" t="s">
        <v>143</v>
      </c>
      <c r="C96" s="252">
        <v>10</v>
      </c>
      <c r="D96" s="637">
        <v>10</v>
      </c>
      <c r="E96" s="253"/>
      <c r="F96" s="253"/>
      <c r="G96" s="254"/>
      <c r="H96" s="665">
        <v>10</v>
      </c>
      <c r="I96" s="666">
        <v>10</v>
      </c>
      <c r="J96" s="719">
        <f>K96+L96</f>
        <v>28</v>
      </c>
      <c r="K96" s="722">
        <f>H96</f>
        <v>10</v>
      </c>
      <c r="L96" s="761">
        <f>I97</f>
        <v>18</v>
      </c>
      <c r="M96" s="643"/>
    </row>
    <row r="97" spans="1:13" ht="15.75" customHeight="1" thickBot="1" x14ac:dyDescent="0.3">
      <c r="A97" s="814"/>
      <c r="B97" s="341" t="s">
        <v>144</v>
      </c>
      <c r="C97" s="511">
        <v>18</v>
      </c>
      <c r="D97" s="638">
        <v>18</v>
      </c>
      <c r="E97" s="513"/>
      <c r="F97" s="513"/>
      <c r="G97" s="514"/>
      <c r="H97" s="667">
        <f>C97+E97-F97</f>
        <v>18</v>
      </c>
      <c r="I97" s="668">
        <f>D97+E97-F97</f>
        <v>18</v>
      </c>
      <c r="J97" s="721"/>
      <c r="K97" s="724"/>
      <c r="L97" s="763"/>
      <c r="M97" s="169"/>
    </row>
    <row r="98" spans="1:13" ht="15.75" customHeight="1" thickBot="1" x14ac:dyDescent="0.3">
      <c r="A98" s="851" t="s">
        <v>60</v>
      </c>
      <c r="B98" s="852"/>
      <c r="C98" s="852"/>
      <c r="D98" s="852"/>
      <c r="E98" s="852"/>
      <c r="F98" s="852"/>
      <c r="G98" s="852"/>
      <c r="H98" s="852"/>
      <c r="I98" s="852"/>
      <c r="J98" s="852"/>
      <c r="K98" s="852"/>
      <c r="L98" s="853"/>
    </row>
    <row r="99" spans="1:13" ht="15.75" customHeight="1" thickBot="1" x14ac:dyDescent="0.3">
      <c r="A99" s="611">
        <v>62</v>
      </c>
      <c r="B99" s="195" t="s">
        <v>3</v>
      </c>
      <c r="C99" s="118">
        <v>23</v>
      </c>
      <c r="D99" s="148">
        <v>23</v>
      </c>
      <c r="E99" s="622"/>
      <c r="F99" s="622"/>
      <c r="G99" s="622"/>
      <c r="H99" s="118">
        <f>C99+E99-F99-G99</f>
        <v>23</v>
      </c>
      <c r="I99" s="148">
        <v>23</v>
      </c>
      <c r="J99" s="854">
        <f>K99+L99</f>
        <v>244</v>
      </c>
      <c r="K99" s="855">
        <f>H104+H106+H108+H110+H112+H99+H100+H101+H102</f>
        <v>194</v>
      </c>
      <c r="L99" s="866">
        <f>I105+I107+I109+I111+I113+I114+I115+I103</f>
        <v>50</v>
      </c>
      <c r="M99" s="454"/>
    </row>
    <row r="100" spans="1:13" ht="15.75" customHeight="1" x14ac:dyDescent="0.25">
      <c r="A100" s="368">
        <v>63</v>
      </c>
      <c r="B100" s="195" t="s">
        <v>115</v>
      </c>
      <c r="C100" s="210">
        <v>22</v>
      </c>
      <c r="D100" s="141">
        <v>22</v>
      </c>
      <c r="E100" s="613"/>
      <c r="F100" s="613"/>
      <c r="G100" s="613"/>
      <c r="H100" s="210">
        <f>C100+E100-F100-G100</f>
        <v>22</v>
      </c>
      <c r="I100" s="141">
        <f>D100+E100-F100-G100</f>
        <v>22</v>
      </c>
      <c r="J100" s="846"/>
      <c r="K100" s="831"/>
      <c r="L100" s="756"/>
    </row>
    <row r="101" spans="1:13" ht="15.75" customHeight="1" x14ac:dyDescent="0.25">
      <c r="A101" s="368">
        <v>64</v>
      </c>
      <c r="B101" s="195" t="s">
        <v>14</v>
      </c>
      <c r="C101" s="210">
        <v>24</v>
      </c>
      <c r="D101" s="141">
        <v>24</v>
      </c>
      <c r="E101" s="613"/>
      <c r="F101" s="613"/>
      <c r="G101" s="613"/>
      <c r="H101" s="210">
        <f>C101+E101-F101-G101</f>
        <v>24</v>
      </c>
      <c r="I101" s="141">
        <v>24</v>
      </c>
      <c r="J101" s="846"/>
      <c r="K101" s="831"/>
      <c r="L101" s="756"/>
    </row>
    <row r="102" spans="1:13" ht="15.75" customHeight="1" x14ac:dyDescent="0.25">
      <c r="A102" s="758">
        <v>65</v>
      </c>
      <c r="B102" s="195" t="s">
        <v>15</v>
      </c>
      <c r="C102" s="210">
        <v>21</v>
      </c>
      <c r="D102" s="141">
        <v>21</v>
      </c>
      <c r="E102" s="613"/>
      <c r="F102" s="613"/>
      <c r="G102" s="613"/>
      <c r="H102" s="210">
        <f>C102+E102-F102-G102</f>
        <v>21</v>
      </c>
      <c r="I102" s="141">
        <v>21</v>
      </c>
      <c r="J102" s="846"/>
      <c r="K102" s="831"/>
      <c r="L102" s="756"/>
    </row>
    <row r="103" spans="1:13" ht="15.75" customHeight="1" x14ac:dyDescent="0.25">
      <c r="A103" s="754"/>
      <c r="B103" s="127" t="s">
        <v>152</v>
      </c>
      <c r="C103" s="120">
        <v>3</v>
      </c>
      <c r="D103" s="456">
        <v>3</v>
      </c>
      <c r="E103" s="613"/>
      <c r="F103" s="613"/>
      <c r="G103" s="613"/>
      <c r="H103" s="120">
        <f>C103+E103-F103-G103</f>
        <v>3</v>
      </c>
      <c r="I103" s="456">
        <f>D103+E103-F103-G103</f>
        <v>3</v>
      </c>
      <c r="J103" s="846"/>
      <c r="K103" s="831"/>
      <c r="L103" s="756"/>
    </row>
    <row r="104" spans="1:13" ht="15.75" customHeight="1" x14ac:dyDescent="0.25">
      <c r="A104" s="860">
        <v>66</v>
      </c>
      <c r="B104" s="195" t="s">
        <v>112</v>
      </c>
      <c r="C104" s="118">
        <v>20</v>
      </c>
      <c r="D104" s="315">
        <v>20</v>
      </c>
      <c r="E104" s="622"/>
      <c r="F104" s="622"/>
      <c r="G104" s="622"/>
      <c r="H104" s="118">
        <f t="shared" ref="H104:H111" si="6">C104+E104-F104-G104</f>
        <v>20</v>
      </c>
      <c r="I104" s="315">
        <f t="shared" ref="I104:I110" si="7">D104+E104-F104-G104</f>
        <v>20</v>
      </c>
      <c r="J104" s="846"/>
      <c r="K104" s="831"/>
      <c r="L104" s="756"/>
    </row>
    <row r="105" spans="1:13" ht="15.75" customHeight="1" x14ac:dyDescent="0.25">
      <c r="A105" s="754"/>
      <c r="B105" s="127" t="s">
        <v>113</v>
      </c>
      <c r="C105" s="151">
        <v>4</v>
      </c>
      <c r="D105" s="313">
        <v>4</v>
      </c>
      <c r="E105" s="621"/>
      <c r="F105" s="621"/>
      <c r="G105" s="621"/>
      <c r="H105" s="151">
        <f t="shared" si="6"/>
        <v>4</v>
      </c>
      <c r="I105" s="313">
        <f t="shared" si="7"/>
        <v>4</v>
      </c>
      <c r="J105" s="846"/>
      <c r="K105" s="831"/>
      <c r="L105" s="756"/>
    </row>
    <row r="106" spans="1:13" ht="15.75" customHeight="1" x14ac:dyDescent="0.25">
      <c r="A106" s="758">
        <v>67</v>
      </c>
      <c r="B106" s="196" t="s">
        <v>4</v>
      </c>
      <c r="C106" s="118">
        <v>20</v>
      </c>
      <c r="D106" s="315">
        <v>20</v>
      </c>
      <c r="E106" s="622"/>
      <c r="F106" s="622"/>
      <c r="G106" s="622"/>
      <c r="H106" s="118">
        <f t="shared" si="6"/>
        <v>20</v>
      </c>
      <c r="I106" s="315">
        <f t="shared" si="7"/>
        <v>20</v>
      </c>
      <c r="J106" s="846"/>
      <c r="K106" s="831"/>
      <c r="L106" s="756"/>
    </row>
    <row r="107" spans="1:13" ht="15.75" customHeight="1" x14ac:dyDescent="0.25">
      <c r="A107" s="754"/>
      <c r="B107" s="127" t="s">
        <v>146</v>
      </c>
      <c r="C107" s="151">
        <v>5</v>
      </c>
      <c r="D107" s="313">
        <v>5</v>
      </c>
      <c r="E107" s="621"/>
      <c r="F107" s="621"/>
      <c r="G107" s="621"/>
      <c r="H107" s="151">
        <f t="shared" si="6"/>
        <v>5</v>
      </c>
      <c r="I107" s="313">
        <f t="shared" si="7"/>
        <v>5</v>
      </c>
      <c r="J107" s="846"/>
      <c r="K107" s="831"/>
      <c r="L107" s="756"/>
    </row>
    <row r="108" spans="1:13" ht="15.75" customHeight="1" x14ac:dyDescent="0.25">
      <c r="A108" s="758">
        <v>68</v>
      </c>
      <c r="B108" s="196" t="s">
        <v>18</v>
      </c>
      <c r="C108" s="118">
        <v>20</v>
      </c>
      <c r="D108" s="315">
        <v>20</v>
      </c>
      <c r="E108" s="622"/>
      <c r="F108" s="622"/>
      <c r="G108" s="622"/>
      <c r="H108" s="118">
        <f t="shared" si="6"/>
        <v>20</v>
      </c>
      <c r="I108" s="315">
        <f t="shared" si="7"/>
        <v>20</v>
      </c>
      <c r="J108" s="846"/>
      <c r="K108" s="831"/>
      <c r="L108" s="756"/>
    </row>
    <row r="109" spans="1:13" ht="15.75" customHeight="1" x14ac:dyDescent="0.25">
      <c r="A109" s="754"/>
      <c r="B109" s="127" t="s">
        <v>147</v>
      </c>
      <c r="C109" s="151">
        <v>4</v>
      </c>
      <c r="D109" s="313">
        <v>4</v>
      </c>
      <c r="E109" s="621"/>
      <c r="F109" s="621"/>
      <c r="G109" s="621"/>
      <c r="H109" s="151">
        <f t="shared" si="6"/>
        <v>4</v>
      </c>
      <c r="I109" s="313">
        <f t="shared" si="7"/>
        <v>4</v>
      </c>
      <c r="J109" s="846"/>
      <c r="K109" s="831"/>
      <c r="L109" s="756"/>
    </row>
    <row r="110" spans="1:13" ht="15.75" customHeight="1" x14ac:dyDescent="0.25">
      <c r="A110" s="758">
        <v>69</v>
      </c>
      <c r="B110" s="196" t="s">
        <v>89</v>
      </c>
      <c r="C110" s="118">
        <v>20</v>
      </c>
      <c r="D110" s="315">
        <v>20</v>
      </c>
      <c r="E110" s="622"/>
      <c r="F110" s="622"/>
      <c r="G110" s="622"/>
      <c r="H110" s="118">
        <f t="shared" si="6"/>
        <v>20</v>
      </c>
      <c r="I110" s="315">
        <f t="shared" si="7"/>
        <v>20</v>
      </c>
      <c r="J110" s="846"/>
      <c r="K110" s="831"/>
      <c r="L110" s="756"/>
    </row>
    <row r="111" spans="1:13" ht="15.75" customHeight="1" x14ac:dyDescent="0.25">
      <c r="A111" s="754"/>
      <c r="B111" s="150" t="s">
        <v>148</v>
      </c>
      <c r="C111" s="151">
        <v>7</v>
      </c>
      <c r="D111" s="313">
        <v>7</v>
      </c>
      <c r="E111" s="621"/>
      <c r="F111" s="621"/>
      <c r="G111" s="621"/>
      <c r="H111" s="151">
        <f t="shared" si="6"/>
        <v>7</v>
      </c>
      <c r="I111" s="313">
        <f>D111+E111-F111-G111</f>
        <v>7</v>
      </c>
      <c r="J111" s="846"/>
      <c r="K111" s="831"/>
      <c r="L111" s="756"/>
    </row>
    <row r="112" spans="1:13" ht="15.75" customHeight="1" x14ac:dyDescent="0.25">
      <c r="A112" s="611">
        <v>70</v>
      </c>
      <c r="B112" s="195" t="s">
        <v>20</v>
      </c>
      <c r="C112" s="9">
        <v>24</v>
      </c>
      <c r="D112" s="148">
        <v>24</v>
      </c>
      <c r="E112" s="622"/>
      <c r="F112" s="622"/>
      <c r="G112" s="320"/>
      <c r="H112" s="118">
        <f>C112+E112-F112</f>
        <v>24</v>
      </c>
      <c r="I112" s="315">
        <f>D112+E112-F112</f>
        <v>24</v>
      </c>
      <c r="J112" s="846"/>
      <c r="K112" s="831"/>
      <c r="L112" s="756"/>
    </row>
    <row r="113" spans="1:14" ht="15.75" customHeight="1" x14ac:dyDescent="0.25">
      <c r="A113" s="225">
        <v>71</v>
      </c>
      <c r="B113" s="150" t="s">
        <v>117</v>
      </c>
      <c r="C113" s="69">
        <v>27</v>
      </c>
      <c r="D113" s="316">
        <v>27</v>
      </c>
      <c r="E113" s="621"/>
      <c r="F113" s="621"/>
      <c r="G113" s="153"/>
      <c r="H113" s="151">
        <f>C113+E113-F113</f>
        <v>27</v>
      </c>
      <c r="I113" s="313">
        <f>D113+E113-F113</f>
        <v>27</v>
      </c>
      <c r="J113" s="846"/>
      <c r="K113" s="831"/>
      <c r="L113" s="756"/>
    </row>
    <row r="114" spans="1:14" ht="15.75" customHeight="1" x14ac:dyDescent="0.25">
      <c r="A114" s="224">
        <v>72</v>
      </c>
      <c r="B114" s="127" t="s">
        <v>118</v>
      </c>
      <c r="C114" s="120">
        <v>0</v>
      </c>
      <c r="D114" s="456">
        <v>0</v>
      </c>
      <c r="E114" s="620"/>
      <c r="F114" s="620"/>
      <c r="G114" s="620"/>
      <c r="H114" s="653">
        <f t="shared" ref="H114:H115" si="8">C114+E114-F114</f>
        <v>0</v>
      </c>
      <c r="I114" s="684">
        <f t="shared" ref="I114:I115" si="9">D114+E114-F114</f>
        <v>0</v>
      </c>
      <c r="J114" s="846"/>
      <c r="K114" s="831"/>
      <c r="L114" s="756"/>
    </row>
    <row r="115" spans="1:14" ht="15.75" customHeight="1" thickBot="1" x14ac:dyDescent="0.3">
      <c r="A115" s="516">
        <v>73</v>
      </c>
      <c r="B115" s="517" t="s">
        <v>145</v>
      </c>
      <c r="C115" s="518">
        <v>0</v>
      </c>
      <c r="D115" s="519">
        <v>0</v>
      </c>
      <c r="E115" s="598"/>
      <c r="F115" s="598"/>
      <c r="G115" s="598"/>
      <c r="H115" s="653">
        <f t="shared" si="8"/>
        <v>0</v>
      </c>
      <c r="I115" s="684">
        <f t="shared" si="9"/>
        <v>0</v>
      </c>
      <c r="J115" s="784"/>
      <c r="K115" s="788"/>
      <c r="L115" s="867"/>
    </row>
    <row r="116" spans="1:14" ht="15.75" customHeight="1" thickBot="1" x14ac:dyDescent="0.3">
      <c r="A116" s="744" t="s">
        <v>28</v>
      </c>
      <c r="B116" s="745"/>
      <c r="C116" s="745"/>
      <c r="D116" s="745"/>
      <c r="E116" s="745"/>
      <c r="F116" s="745"/>
      <c r="G116" s="745"/>
      <c r="H116" s="745"/>
      <c r="I116" s="745"/>
      <c r="J116" s="745"/>
      <c r="K116" s="745"/>
      <c r="L116" s="829"/>
    </row>
    <row r="117" spans="1:14" ht="15.75" customHeight="1" thickBot="1" x14ac:dyDescent="0.3">
      <c r="A117" s="498">
        <v>74</v>
      </c>
      <c r="B117" s="521" t="s">
        <v>5</v>
      </c>
      <c r="C117" s="495">
        <v>24</v>
      </c>
      <c r="D117" s="522">
        <v>24</v>
      </c>
      <c r="E117" s="502"/>
      <c r="F117" s="502"/>
      <c r="G117" s="523"/>
      <c r="H117" s="500">
        <f>C117+E117-F117</f>
        <v>24</v>
      </c>
      <c r="I117" s="501">
        <f>D117+E117-F117</f>
        <v>24</v>
      </c>
      <c r="J117" s="24">
        <f>K117</f>
        <v>24</v>
      </c>
      <c r="K117" s="245">
        <f>H117</f>
        <v>24</v>
      </c>
      <c r="L117" s="524">
        <v>0</v>
      </c>
      <c r="M117" s="454"/>
    </row>
    <row r="118" spans="1:14" ht="15.75" thickBot="1" x14ac:dyDescent="0.3">
      <c r="A118" s="775" t="s">
        <v>119</v>
      </c>
      <c r="B118" s="842"/>
      <c r="C118" s="842"/>
      <c r="D118" s="842"/>
      <c r="E118" s="842"/>
      <c r="F118" s="842"/>
      <c r="G118" s="842"/>
      <c r="H118" s="842"/>
      <c r="I118" s="842"/>
      <c r="J118" s="842"/>
      <c r="K118" s="842"/>
      <c r="L118" s="843"/>
    </row>
    <row r="119" spans="1:14" ht="15.75" thickBot="1" x14ac:dyDescent="0.3">
      <c r="A119" s="17">
        <v>75</v>
      </c>
      <c r="B119" s="323" t="s">
        <v>149</v>
      </c>
      <c r="C119" s="336">
        <v>19</v>
      </c>
      <c r="D119" s="636">
        <v>19</v>
      </c>
      <c r="E119" s="338"/>
      <c r="F119" s="338"/>
      <c r="G119" s="338"/>
      <c r="H119" s="339">
        <f>C119+E119-F119-G119</f>
        <v>19</v>
      </c>
      <c r="I119" s="340">
        <f>D119+E119-F119-G119</f>
        <v>19</v>
      </c>
      <c r="J119" s="719">
        <f>L119</f>
        <v>33</v>
      </c>
      <c r="K119" s="719">
        <v>0</v>
      </c>
      <c r="L119" s="751">
        <f>I119+I120</f>
        <v>33</v>
      </c>
      <c r="M119" s="454"/>
    </row>
    <row r="120" spans="1:14" ht="15.75" thickBot="1" x14ac:dyDescent="0.3">
      <c r="A120" s="21">
        <v>76</v>
      </c>
      <c r="B120" s="341" t="s">
        <v>19</v>
      </c>
      <c r="C120" s="342">
        <v>14</v>
      </c>
      <c r="D120" s="635">
        <v>14</v>
      </c>
      <c r="E120" s="344"/>
      <c r="F120" s="344"/>
      <c r="G120" s="345"/>
      <c r="H120" s="673">
        <f>D120+E120-F120-G120</f>
        <v>14</v>
      </c>
      <c r="I120" s="668">
        <f>C120+E120-F120-G120</f>
        <v>14</v>
      </c>
      <c r="J120" s="721"/>
      <c r="K120" s="721"/>
      <c r="L120" s="752"/>
    </row>
    <row r="121" spans="1:14" ht="15.75" customHeight="1" thickBot="1" x14ac:dyDescent="0.3">
      <c r="A121" s="775" t="s">
        <v>65</v>
      </c>
      <c r="B121" s="776"/>
      <c r="C121" s="776"/>
      <c r="D121" s="776"/>
      <c r="E121" s="776"/>
      <c r="F121" s="776"/>
      <c r="G121" s="776"/>
      <c r="H121" s="776"/>
      <c r="I121" s="776"/>
      <c r="J121" s="776"/>
      <c r="K121" s="776"/>
      <c r="L121" s="777"/>
    </row>
    <row r="122" spans="1:14" ht="14.25" customHeight="1" thickBot="1" x14ac:dyDescent="0.3">
      <c r="A122" s="619">
        <v>77</v>
      </c>
      <c r="B122" s="90">
        <v>49</v>
      </c>
      <c r="C122" s="9">
        <v>24</v>
      </c>
      <c r="D122" s="148">
        <v>24</v>
      </c>
      <c r="E122" s="603"/>
      <c r="F122" s="603"/>
      <c r="G122" s="149"/>
      <c r="H122" s="655">
        <f>C122+E122-F122-G122</f>
        <v>24</v>
      </c>
      <c r="I122" s="674">
        <v>24</v>
      </c>
      <c r="J122" s="604">
        <f>H122</f>
        <v>24</v>
      </c>
      <c r="K122" s="605">
        <f>H122</f>
        <v>24</v>
      </c>
      <c r="L122" s="612">
        <v>0</v>
      </c>
      <c r="M122" s="644"/>
    </row>
    <row r="123" spans="1:14" ht="16.5" customHeight="1" thickBot="1" x14ac:dyDescent="0.3">
      <c r="A123" s="733" t="s">
        <v>36</v>
      </c>
      <c r="B123" s="734"/>
      <c r="C123" s="734"/>
      <c r="D123" s="734"/>
      <c r="E123" s="734"/>
      <c r="F123" s="734"/>
      <c r="G123" s="734"/>
      <c r="H123" s="734"/>
      <c r="I123" s="734"/>
      <c r="J123" s="734"/>
      <c r="K123" s="734"/>
      <c r="L123" s="746"/>
    </row>
    <row r="124" spans="1:14" ht="15.75" customHeight="1" thickBot="1" x14ac:dyDescent="0.3">
      <c r="A124" s="231">
        <v>78</v>
      </c>
      <c r="B124" s="358">
        <v>47</v>
      </c>
      <c r="C124" s="109">
        <v>23</v>
      </c>
      <c r="D124" s="525">
        <v>23</v>
      </c>
      <c r="E124" s="526"/>
      <c r="F124" s="232"/>
      <c r="G124" s="232"/>
      <c r="H124" s="675">
        <v>23</v>
      </c>
      <c r="I124" s="676">
        <v>23</v>
      </c>
      <c r="J124" s="719">
        <f>K124</f>
        <v>44</v>
      </c>
      <c r="K124" s="722">
        <f>H124+H125</f>
        <v>44</v>
      </c>
      <c r="L124" s="725">
        <v>0</v>
      </c>
      <c r="M124" s="101"/>
    </row>
    <row r="125" spans="1:14" ht="15.75" customHeight="1" thickBot="1" x14ac:dyDescent="0.3">
      <c r="A125" s="312">
        <v>79</v>
      </c>
      <c r="B125" s="326">
        <v>48</v>
      </c>
      <c r="C125" s="111">
        <v>21</v>
      </c>
      <c r="D125" s="586">
        <v>21</v>
      </c>
      <c r="E125" s="607"/>
      <c r="F125" s="329"/>
      <c r="G125" s="329"/>
      <c r="H125" s="649">
        <v>21</v>
      </c>
      <c r="I125" s="663">
        <v>21</v>
      </c>
      <c r="J125" s="721"/>
      <c r="K125" s="724"/>
      <c r="L125" s="727"/>
      <c r="M125" s="169"/>
    </row>
    <row r="126" spans="1:14" ht="15.75" customHeight="1" thickBot="1" x14ac:dyDescent="0.3">
      <c r="A126" s="744" t="s">
        <v>37</v>
      </c>
      <c r="B126" s="745"/>
      <c r="C126" s="745"/>
      <c r="D126" s="745"/>
      <c r="E126" s="745"/>
      <c r="F126" s="745"/>
      <c r="G126" s="745"/>
      <c r="H126" s="745"/>
      <c r="I126" s="745"/>
      <c r="J126" s="745"/>
      <c r="K126" s="745"/>
      <c r="L126" s="829"/>
    </row>
    <row r="127" spans="1:14" ht="13.5" customHeight="1" thickBot="1" x14ac:dyDescent="0.3">
      <c r="A127" s="231">
        <v>80</v>
      </c>
      <c r="B127" s="92">
        <v>40</v>
      </c>
      <c r="C127" s="109">
        <v>23</v>
      </c>
      <c r="D127" s="637">
        <v>23</v>
      </c>
      <c r="E127" s="234"/>
      <c r="F127" s="234"/>
      <c r="G127" s="234"/>
      <c r="H127" s="675">
        <v>23</v>
      </c>
      <c r="I127" s="676">
        <f>D127+E127-F127</f>
        <v>23</v>
      </c>
      <c r="J127" s="596">
        <f>SUM(H127:H127)</f>
        <v>23</v>
      </c>
      <c r="K127" s="610">
        <f>J127</f>
        <v>23</v>
      </c>
      <c r="L127" s="614">
        <v>0</v>
      </c>
      <c r="M127" s="454"/>
      <c r="N127" s="194"/>
    </row>
    <row r="128" spans="1:14" ht="15.75" customHeight="1" thickBot="1" x14ac:dyDescent="0.3">
      <c r="A128" s="775" t="s">
        <v>38</v>
      </c>
      <c r="B128" s="776"/>
      <c r="C128" s="776"/>
      <c r="D128" s="776"/>
      <c r="E128" s="776"/>
      <c r="F128" s="776"/>
      <c r="G128" s="776"/>
      <c r="H128" s="776"/>
      <c r="I128" s="776"/>
      <c r="J128" s="776"/>
      <c r="K128" s="776"/>
      <c r="L128" s="777"/>
    </row>
    <row r="129" spans="1:15" ht="15.75" customHeight="1" thickBot="1" x14ac:dyDescent="0.3">
      <c r="A129" s="17">
        <v>81</v>
      </c>
      <c r="B129" s="92">
        <v>11</v>
      </c>
      <c r="C129" s="8">
        <v>20</v>
      </c>
      <c r="D129" s="142">
        <v>20</v>
      </c>
      <c r="E129" s="234"/>
      <c r="F129" s="234"/>
      <c r="G129" s="234"/>
      <c r="H129" s="8">
        <f>C129+E129-F129-G129</f>
        <v>20</v>
      </c>
      <c r="I129" s="142">
        <f>D129+E129-F129-G129</f>
        <v>20</v>
      </c>
      <c r="J129" s="845">
        <f>H131+H132+H133+H134+H135+H136+H130+H129</f>
        <v>169</v>
      </c>
      <c r="K129" s="830">
        <f>H131+H132+H133+H134+H135+H136+H130+H129</f>
        <v>169</v>
      </c>
      <c r="L129" s="725">
        <v>0</v>
      </c>
      <c r="M129" s="454"/>
    </row>
    <row r="130" spans="1:15" ht="15.75" customHeight="1" x14ac:dyDescent="0.25">
      <c r="A130" s="19">
        <v>82</v>
      </c>
      <c r="B130" s="93">
        <v>16</v>
      </c>
      <c r="C130" s="10">
        <v>20</v>
      </c>
      <c r="D130" s="141">
        <v>20</v>
      </c>
      <c r="E130" s="335"/>
      <c r="F130" s="335"/>
      <c r="G130" s="335"/>
      <c r="H130" s="10">
        <f>C130+E130-F130-G130</f>
        <v>20</v>
      </c>
      <c r="I130" s="141">
        <f>D130+E130-F130-G130</f>
        <v>20</v>
      </c>
      <c r="J130" s="846"/>
      <c r="K130" s="831"/>
      <c r="L130" s="726"/>
    </row>
    <row r="131" spans="1:15" ht="15.75" customHeight="1" x14ac:dyDescent="0.25">
      <c r="A131" s="619">
        <v>83</v>
      </c>
      <c r="B131" s="90">
        <v>21</v>
      </c>
      <c r="C131" s="9">
        <v>24</v>
      </c>
      <c r="D131" s="148">
        <v>24</v>
      </c>
      <c r="E131" s="603"/>
      <c r="F131" s="603"/>
      <c r="G131" s="603"/>
      <c r="H131" s="9">
        <f>C131+E131-F131-G131</f>
        <v>24</v>
      </c>
      <c r="I131" s="148">
        <v>24</v>
      </c>
      <c r="J131" s="846"/>
      <c r="K131" s="831"/>
      <c r="L131" s="726"/>
    </row>
    <row r="132" spans="1:15" ht="15.75" customHeight="1" x14ac:dyDescent="0.25">
      <c r="A132" s="619">
        <v>84</v>
      </c>
      <c r="B132" s="90">
        <v>26</v>
      </c>
      <c r="C132" s="9">
        <v>23</v>
      </c>
      <c r="D132" s="148">
        <v>23</v>
      </c>
      <c r="E132" s="603"/>
      <c r="F132" s="603"/>
      <c r="G132" s="603"/>
      <c r="H132" s="9">
        <f>C132+E132-F132-G132</f>
        <v>23</v>
      </c>
      <c r="I132" s="148">
        <v>23</v>
      </c>
      <c r="J132" s="846"/>
      <c r="K132" s="831"/>
      <c r="L132" s="726"/>
    </row>
    <row r="133" spans="1:15" ht="15.75" customHeight="1" x14ac:dyDescent="0.25">
      <c r="A133" s="619">
        <v>85</v>
      </c>
      <c r="B133" s="90">
        <v>31</v>
      </c>
      <c r="C133" s="9">
        <v>22</v>
      </c>
      <c r="D133" s="148">
        <v>22</v>
      </c>
      <c r="E133" s="603"/>
      <c r="F133" s="13"/>
      <c r="G133" s="603"/>
      <c r="H133" s="9">
        <f>C133+E133-F133-G133</f>
        <v>22</v>
      </c>
      <c r="I133" s="148">
        <v>22</v>
      </c>
      <c r="J133" s="846"/>
      <c r="K133" s="831"/>
      <c r="L133" s="726"/>
    </row>
    <row r="134" spans="1:15" ht="15.75" customHeight="1" x14ac:dyDescent="0.25">
      <c r="A134" s="619">
        <v>86</v>
      </c>
      <c r="B134" s="90">
        <v>36</v>
      </c>
      <c r="C134" s="9">
        <v>19</v>
      </c>
      <c r="D134" s="461">
        <v>19</v>
      </c>
      <c r="E134" s="603"/>
      <c r="F134" s="13"/>
      <c r="G134" s="603"/>
      <c r="H134" s="9">
        <f>C134+E134-F134</f>
        <v>19</v>
      </c>
      <c r="I134" s="148">
        <v>19</v>
      </c>
      <c r="J134" s="846"/>
      <c r="K134" s="831"/>
      <c r="L134" s="726"/>
    </row>
    <row r="135" spans="1:15" ht="17.25" customHeight="1" x14ac:dyDescent="0.25">
      <c r="A135" s="103">
        <v>87</v>
      </c>
      <c r="B135" s="90">
        <v>41</v>
      </c>
      <c r="C135" s="97">
        <v>19</v>
      </c>
      <c r="D135" s="462">
        <v>19</v>
      </c>
      <c r="E135" s="603"/>
      <c r="F135" s="13"/>
      <c r="G135" s="603"/>
      <c r="H135" s="651">
        <f>C135+E135-F135</f>
        <v>19</v>
      </c>
      <c r="I135" s="664">
        <f>D135+E135-F135</f>
        <v>19</v>
      </c>
      <c r="J135" s="846"/>
      <c r="K135" s="831"/>
      <c r="L135" s="726"/>
      <c r="O135" s="628"/>
    </row>
    <row r="136" spans="1:15" ht="15.75" thickBot="1" x14ac:dyDescent="0.3">
      <c r="A136" s="27">
        <v>88</v>
      </c>
      <c r="B136" s="95">
        <v>46</v>
      </c>
      <c r="C136" s="100">
        <v>22</v>
      </c>
      <c r="D136" s="529">
        <v>22</v>
      </c>
      <c r="E136" s="606"/>
      <c r="F136" s="624"/>
      <c r="G136" s="606"/>
      <c r="H136" s="677">
        <v>22</v>
      </c>
      <c r="I136" s="678">
        <v>22</v>
      </c>
      <c r="J136" s="784"/>
      <c r="K136" s="788"/>
      <c r="L136" s="861"/>
    </row>
    <row r="137" spans="1:15" ht="15.75" customHeight="1" thickBot="1" x14ac:dyDescent="0.3">
      <c r="A137" s="744" t="s">
        <v>95</v>
      </c>
      <c r="B137" s="745"/>
      <c r="C137" s="745"/>
      <c r="D137" s="745"/>
      <c r="E137" s="745"/>
      <c r="F137" s="745"/>
      <c r="G137" s="745"/>
      <c r="H137" s="745"/>
      <c r="I137" s="745"/>
      <c r="J137" s="745"/>
      <c r="K137" s="745"/>
      <c r="L137" s="829"/>
    </row>
    <row r="138" spans="1:15" ht="15.75" customHeight="1" thickBot="1" x14ac:dyDescent="0.3">
      <c r="A138" s="231">
        <v>89</v>
      </c>
      <c r="B138" s="358">
        <v>10</v>
      </c>
      <c r="C138" s="229">
        <v>25</v>
      </c>
      <c r="D138" s="258">
        <v>25</v>
      </c>
      <c r="E138" s="232"/>
      <c r="F138" s="232"/>
      <c r="G138" s="232"/>
      <c r="H138" s="229">
        <f>C138+E138-F138-G138</f>
        <v>25</v>
      </c>
      <c r="I138" s="258">
        <f>D138+E138-F138-G138</f>
        <v>25</v>
      </c>
      <c r="J138" s="719">
        <f>K138+L138</f>
        <v>69</v>
      </c>
      <c r="K138" s="863">
        <f>H139+H141+H138</f>
        <v>68</v>
      </c>
      <c r="L138" s="725">
        <f>H140</f>
        <v>1</v>
      </c>
      <c r="M138" s="454"/>
    </row>
    <row r="139" spans="1:15" s="79" customFormat="1" ht="15.75" customHeight="1" x14ac:dyDescent="0.25">
      <c r="A139" s="862">
        <v>90</v>
      </c>
      <c r="B139" s="117">
        <v>20</v>
      </c>
      <c r="C139" s="118">
        <v>22</v>
      </c>
      <c r="D139" s="148">
        <v>22</v>
      </c>
      <c r="E139" s="466"/>
      <c r="F139" s="466"/>
      <c r="G139" s="466"/>
      <c r="H139" s="118">
        <f>C139+E139-F139-G139</f>
        <v>22</v>
      </c>
      <c r="I139" s="315">
        <v>22</v>
      </c>
      <c r="J139" s="720"/>
      <c r="K139" s="864"/>
      <c r="L139" s="726"/>
    </row>
    <row r="140" spans="1:15" s="79" customFormat="1" ht="15.75" customHeight="1" x14ac:dyDescent="0.25">
      <c r="A140" s="732"/>
      <c r="B140" s="119">
        <v>20</v>
      </c>
      <c r="C140" s="120">
        <v>1</v>
      </c>
      <c r="D140" s="456">
        <v>1</v>
      </c>
      <c r="E140" s="130"/>
      <c r="F140" s="130"/>
      <c r="G140" s="130"/>
      <c r="H140" s="120">
        <f>C140+E140-F140-G140</f>
        <v>1</v>
      </c>
      <c r="I140" s="456">
        <f>D140+E140-F140-G140</f>
        <v>1</v>
      </c>
      <c r="J140" s="720"/>
      <c r="K140" s="864"/>
      <c r="L140" s="726"/>
    </row>
    <row r="141" spans="1:15" ht="15.75" customHeight="1" thickBot="1" x14ac:dyDescent="0.3">
      <c r="A141" s="312">
        <v>91</v>
      </c>
      <c r="B141" s="326">
        <v>30</v>
      </c>
      <c r="C141" s="327">
        <v>21</v>
      </c>
      <c r="D141" s="143">
        <v>21</v>
      </c>
      <c r="E141" s="329"/>
      <c r="F141" s="329"/>
      <c r="G141" s="329"/>
      <c r="H141" s="679">
        <f>C141+E141-F141</f>
        <v>21</v>
      </c>
      <c r="I141" s="680">
        <v>21</v>
      </c>
      <c r="J141" s="721"/>
      <c r="K141" s="865"/>
      <c r="L141" s="727"/>
    </row>
    <row r="142" spans="1:15" ht="15.75" customHeight="1" thickBot="1" x14ac:dyDescent="0.3">
      <c r="A142" s="775" t="s">
        <v>90</v>
      </c>
      <c r="B142" s="776"/>
      <c r="C142" s="776"/>
      <c r="D142" s="776"/>
      <c r="E142" s="776"/>
      <c r="F142" s="776"/>
      <c r="G142" s="776"/>
      <c r="H142" s="776"/>
      <c r="I142" s="776"/>
      <c r="J142" s="776"/>
      <c r="K142" s="776"/>
      <c r="L142" s="777"/>
    </row>
    <row r="143" spans="1:15" ht="15.75" customHeight="1" thickBot="1" x14ac:dyDescent="0.3">
      <c r="A143" s="17">
        <v>92</v>
      </c>
      <c r="B143" s="92">
        <v>18</v>
      </c>
      <c r="C143" s="8">
        <v>22</v>
      </c>
      <c r="D143" s="142">
        <v>22</v>
      </c>
      <c r="E143" s="234"/>
      <c r="F143" s="234"/>
      <c r="G143" s="234"/>
      <c r="H143" s="8">
        <f t="shared" ref="H143:H149" si="10">C143+E143-F143-G143</f>
        <v>22</v>
      </c>
      <c r="I143" s="142">
        <f>D143+E143-F143-G143</f>
        <v>22</v>
      </c>
      <c r="J143" s="710">
        <f>K143+L143</f>
        <v>160</v>
      </c>
      <c r="K143" s="710">
        <f>H146+H147+H149+H150+H143+H144+H145</f>
        <v>155</v>
      </c>
      <c r="L143" s="713">
        <f>H148</f>
        <v>5</v>
      </c>
      <c r="M143" s="454"/>
    </row>
    <row r="144" spans="1:15" ht="15.75" customHeight="1" x14ac:dyDescent="0.25">
      <c r="A144" s="19">
        <v>93</v>
      </c>
      <c r="B144" s="93">
        <v>17</v>
      </c>
      <c r="C144" s="10">
        <v>20</v>
      </c>
      <c r="D144" s="141">
        <v>20</v>
      </c>
      <c r="E144" s="335"/>
      <c r="F144" s="335"/>
      <c r="G144" s="335"/>
      <c r="H144" s="10">
        <f t="shared" si="10"/>
        <v>20</v>
      </c>
      <c r="I144" s="141">
        <f>D144+E144-F144-G144</f>
        <v>20</v>
      </c>
      <c r="J144" s="711"/>
      <c r="K144" s="711"/>
      <c r="L144" s="714"/>
    </row>
    <row r="145" spans="1:16" ht="15.75" customHeight="1" x14ac:dyDescent="0.25">
      <c r="A145" s="19">
        <v>94</v>
      </c>
      <c r="B145" s="93">
        <v>19</v>
      </c>
      <c r="C145" s="10">
        <v>20</v>
      </c>
      <c r="D145" s="141">
        <v>20</v>
      </c>
      <c r="E145" s="335"/>
      <c r="F145" s="335"/>
      <c r="G145" s="335"/>
      <c r="H145" s="10">
        <f t="shared" si="10"/>
        <v>20</v>
      </c>
      <c r="I145" s="141">
        <f>D145+E145-F145-G145</f>
        <v>20</v>
      </c>
      <c r="J145" s="711"/>
      <c r="K145" s="711"/>
      <c r="L145" s="714"/>
    </row>
    <row r="146" spans="1:16" ht="15.75" customHeight="1" x14ac:dyDescent="0.25">
      <c r="A146" s="619">
        <v>95</v>
      </c>
      <c r="B146" s="90">
        <v>28</v>
      </c>
      <c r="C146" s="9">
        <v>23</v>
      </c>
      <c r="D146" s="148">
        <v>23</v>
      </c>
      <c r="E146" s="603"/>
      <c r="F146" s="603"/>
      <c r="G146" s="603"/>
      <c r="H146" s="9">
        <f t="shared" si="10"/>
        <v>23</v>
      </c>
      <c r="I146" s="148">
        <v>23</v>
      </c>
      <c r="J146" s="711"/>
      <c r="K146" s="711"/>
      <c r="L146" s="714"/>
      <c r="N146" s="394"/>
    </row>
    <row r="147" spans="1:16" ht="15.75" customHeight="1" x14ac:dyDescent="0.25">
      <c r="A147" s="773">
        <v>96</v>
      </c>
      <c r="B147" s="90">
        <v>29</v>
      </c>
      <c r="C147" s="9">
        <v>25</v>
      </c>
      <c r="D147" s="148">
        <v>25</v>
      </c>
      <c r="E147" s="603"/>
      <c r="F147" s="603"/>
      <c r="G147" s="603"/>
      <c r="H147" s="9">
        <f t="shared" si="10"/>
        <v>25</v>
      </c>
      <c r="I147" s="148">
        <f>D147+E147-F147-G147</f>
        <v>25</v>
      </c>
      <c r="J147" s="711"/>
      <c r="K147" s="711"/>
      <c r="L147" s="714"/>
    </row>
    <row r="148" spans="1:16" ht="15.75" customHeight="1" x14ac:dyDescent="0.25">
      <c r="A148" s="837"/>
      <c r="B148" s="464" t="s">
        <v>157</v>
      </c>
      <c r="C148" s="69">
        <v>5</v>
      </c>
      <c r="D148" s="316">
        <v>5</v>
      </c>
      <c r="E148" s="601"/>
      <c r="F148" s="601"/>
      <c r="G148" s="601"/>
      <c r="H148" s="69">
        <f>C148+E148-F148-G148</f>
        <v>5</v>
      </c>
      <c r="I148" s="316">
        <f>D148+E148-F148-G148</f>
        <v>5</v>
      </c>
      <c r="J148" s="711"/>
      <c r="K148" s="711"/>
      <c r="L148" s="714"/>
    </row>
    <row r="149" spans="1:16" x14ac:dyDescent="0.25">
      <c r="A149" s="619">
        <v>97</v>
      </c>
      <c r="B149" s="90">
        <v>38</v>
      </c>
      <c r="C149" s="9">
        <v>23</v>
      </c>
      <c r="D149" s="148">
        <v>23</v>
      </c>
      <c r="E149" s="603"/>
      <c r="F149" s="603"/>
      <c r="G149" s="603"/>
      <c r="H149" s="651">
        <f t="shared" si="10"/>
        <v>23</v>
      </c>
      <c r="I149" s="664">
        <f>D149+E149-F149</f>
        <v>23</v>
      </c>
      <c r="J149" s="711"/>
      <c r="K149" s="711"/>
      <c r="L149" s="714"/>
    </row>
    <row r="150" spans="1:16" ht="15.75" thickBot="1" x14ac:dyDescent="0.3">
      <c r="A150" s="21">
        <v>98</v>
      </c>
      <c r="B150" s="91">
        <v>39</v>
      </c>
      <c r="C150" s="39">
        <v>22</v>
      </c>
      <c r="D150" s="199">
        <v>22</v>
      </c>
      <c r="E150" s="292"/>
      <c r="F150" s="292"/>
      <c r="G150" s="292"/>
      <c r="H150" s="661">
        <v>22</v>
      </c>
      <c r="I150" s="681">
        <v>22</v>
      </c>
      <c r="J150" s="712"/>
      <c r="K150" s="712"/>
      <c r="L150" s="715"/>
    </row>
    <row r="151" spans="1:16" ht="15.75" customHeight="1" thickBot="1" x14ac:dyDescent="0.3">
      <c r="A151" s="775" t="s">
        <v>30</v>
      </c>
      <c r="B151" s="776"/>
      <c r="C151" s="776"/>
      <c r="D151" s="776"/>
      <c r="E151" s="776"/>
      <c r="F151" s="776"/>
      <c r="G151" s="776"/>
      <c r="H151" s="776"/>
      <c r="I151" s="776"/>
      <c r="J151" s="776"/>
      <c r="K151" s="776"/>
      <c r="L151" s="777"/>
    </row>
    <row r="152" spans="1:16" ht="15.75" customHeight="1" thickBot="1" x14ac:dyDescent="0.3">
      <c r="A152" s="17">
        <v>99</v>
      </c>
      <c r="B152" s="92">
        <v>211</v>
      </c>
      <c r="C152" s="8">
        <v>25</v>
      </c>
      <c r="D152" s="142">
        <v>25</v>
      </c>
      <c r="E152" s="234"/>
      <c r="F152" s="234"/>
      <c r="G152" s="234"/>
      <c r="H152" s="8">
        <f>C152+E152-F152-G152</f>
        <v>25</v>
      </c>
      <c r="I152" s="142">
        <f>D152+E152-F152-G152</f>
        <v>25</v>
      </c>
      <c r="J152" s="719">
        <f>SUM(H152:H155)</f>
        <v>92</v>
      </c>
      <c r="K152" s="722">
        <f>J152</f>
        <v>92</v>
      </c>
      <c r="L152" s="725">
        <v>0</v>
      </c>
      <c r="M152" s="454"/>
    </row>
    <row r="153" spans="1:16" ht="15.75" customHeight="1" x14ac:dyDescent="0.25">
      <c r="A153" s="619">
        <v>100</v>
      </c>
      <c r="B153" s="90">
        <v>221</v>
      </c>
      <c r="C153" s="9">
        <v>24</v>
      </c>
      <c r="D153" s="148">
        <v>24</v>
      </c>
      <c r="E153" s="603"/>
      <c r="F153" s="603"/>
      <c r="G153" s="603"/>
      <c r="H153" s="9">
        <f>C153+E153-F153-G153</f>
        <v>24</v>
      </c>
      <c r="I153" s="148">
        <f>D153+E153-F153-G153</f>
        <v>24</v>
      </c>
      <c r="J153" s="720"/>
      <c r="K153" s="723"/>
      <c r="L153" s="726"/>
      <c r="M153" s="588"/>
    </row>
    <row r="154" spans="1:16" x14ac:dyDescent="0.25">
      <c r="A154" s="619">
        <v>101</v>
      </c>
      <c r="B154" s="90">
        <v>231</v>
      </c>
      <c r="C154" s="110">
        <v>23</v>
      </c>
      <c r="D154" s="134">
        <v>23</v>
      </c>
      <c r="E154" s="13"/>
      <c r="F154" s="13"/>
      <c r="G154" s="121"/>
      <c r="H154" s="9">
        <f>SUM(C154+E154-F154-G154)</f>
        <v>23</v>
      </c>
      <c r="I154" s="148">
        <f>SUM(D154+E154-F154)</f>
        <v>23</v>
      </c>
      <c r="J154" s="720"/>
      <c r="K154" s="723"/>
      <c r="L154" s="726"/>
    </row>
    <row r="155" spans="1:16" ht="15.75" thickBot="1" x14ac:dyDescent="0.3">
      <c r="A155" s="609">
        <v>102</v>
      </c>
      <c r="B155" s="301">
        <v>241</v>
      </c>
      <c r="C155" s="111">
        <v>20</v>
      </c>
      <c r="D155" s="639">
        <v>20</v>
      </c>
      <c r="E155" s="625"/>
      <c r="F155" s="625"/>
      <c r="G155" s="530"/>
      <c r="H155" s="649">
        <f>SUM(C155+E155-F155-G155)</f>
        <v>20</v>
      </c>
      <c r="I155" s="681">
        <v>20</v>
      </c>
      <c r="J155" s="721"/>
      <c r="K155" s="724"/>
      <c r="L155" s="727"/>
      <c r="M155" s="190" t="s">
        <v>163</v>
      </c>
    </row>
    <row r="156" spans="1:16" ht="15.75" customHeight="1" thickBot="1" x14ac:dyDescent="0.3">
      <c r="A156" s="700" t="s">
        <v>13</v>
      </c>
      <c r="B156" s="701"/>
      <c r="C156" s="330">
        <f>SUM(C14:C155)</f>
        <v>2299</v>
      </c>
      <c r="D156" s="640">
        <f>SUM(D14:D155)</f>
        <v>2302</v>
      </c>
      <c r="E156" s="330">
        <f>SUM(E14:E155)</f>
        <v>0</v>
      </c>
      <c r="F156" s="330">
        <f>SUM(F14:F155)</f>
        <v>0</v>
      </c>
      <c r="G156" s="330">
        <f>SUM(G15:G155)</f>
        <v>0</v>
      </c>
      <c r="H156" s="330">
        <f>SUM(H14:H155)</f>
        <v>2299</v>
      </c>
      <c r="I156" s="640">
        <f>SUM(I14:I155)</f>
        <v>2302</v>
      </c>
      <c r="J156" s="330">
        <f>SUM(J14:J155)</f>
        <v>2299</v>
      </c>
      <c r="K156" s="330">
        <f>SUM(K14:K155)</f>
        <v>2031</v>
      </c>
      <c r="L156" s="330">
        <f>SUM(L14:L155)</f>
        <v>268</v>
      </c>
      <c r="M156" s="101">
        <f>M7+M9+M14+M19+M24+M39+M52+M54+M56+M63+M71+M73+M77+M79+M84+M93+M96+M99+M117+M119+M122+M124+M127+M129+M138+M143+M152</f>
        <v>3</v>
      </c>
      <c r="N156" s="591"/>
    </row>
    <row r="157" spans="1:16" ht="15.75" thickBot="1" x14ac:dyDescent="0.3">
      <c r="A157" s="34"/>
      <c r="B157" s="7"/>
      <c r="C157" s="7"/>
      <c r="D157" s="7"/>
      <c r="E157" s="36"/>
      <c r="F157" s="36"/>
      <c r="G157" s="36"/>
      <c r="H157" s="32"/>
      <c r="I157" s="56"/>
      <c r="J157" s="7"/>
      <c r="K157" s="702"/>
      <c r="L157" s="703"/>
      <c r="M157" s="80">
        <f>K156+M156</f>
        <v>2034</v>
      </c>
    </row>
    <row r="158" spans="1:16" ht="19.5" customHeight="1" thickBot="1" x14ac:dyDescent="0.3">
      <c r="A158" s="5"/>
      <c r="B158" s="6"/>
      <c r="C158" s="6"/>
      <c r="D158" s="6"/>
      <c r="E158" s="37"/>
      <c r="F158" s="37"/>
      <c r="G158" s="37"/>
      <c r="H158" s="704" t="s">
        <v>2</v>
      </c>
      <c r="I158" s="705"/>
      <c r="J158" s="40" t="s">
        <v>16</v>
      </c>
      <c r="K158" s="72" t="s">
        <v>39</v>
      </c>
      <c r="L158" s="42" t="s">
        <v>12</v>
      </c>
    </row>
    <row r="159" spans="1:16" ht="21" customHeight="1" x14ac:dyDescent="0.25">
      <c r="A159" s="617">
        <v>95</v>
      </c>
      <c r="B159" s="211" t="s">
        <v>40</v>
      </c>
      <c r="C159" s="594">
        <f>SUM(C156)</f>
        <v>2299</v>
      </c>
      <c r="D159" s="402">
        <f>SUM(D156)</f>
        <v>2302</v>
      </c>
      <c r="E159" s="594">
        <f>E156+E11</f>
        <v>0</v>
      </c>
      <c r="F159" s="594">
        <f>F156+F11</f>
        <v>0</v>
      </c>
      <c r="G159" s="262">
        <f>G156+G11</f>
        <v>0</v>
      </c>
      <c r="H159" s="592">
        <f>SUM(H156)</f>
        <v>2299</v>
      </c>
      <c r="I159" s="212">
        <f>I156</f>
        <v>2302</v>
      </c>
      <c r="J159" s="592">
        <f>J11</f>
        <v>50</v>
      </c>
      <c r="K159" s="594">
        <f>K156</f>
        <v>2031</v>
      </c>
      <c r="L159" s="629">
        <f>L156</f>
        <v>268</v>
      </c>
      <c r="M159" s="682">
        <f>I156+J159</f>
        <v>2352</v>
      </c>
      <c r="N159" s="79"/>
      <c r="O159" s="79"/>
      <c r="P159" s="79"/>
    </row>
    <row r="160" spans="1:16" ht="21" customHeight="1" thickBot="1" x14ac:dyDescent="0.3">
      <c r="A160" s="259"/>
      <c r="B160" s="213" t="s">
        <v>91</v>
      </c>
      <c r="C160" s="130">
        <f>C11</f>
        <v>50</v>
      </c>
      <c r="D160" s="130">
        <f>D11</f>
        <v>50</v>
      </c>
      <c r="E160" s="130"/>
      <c r="F160" s="130"/>
      <c r="G160" s="263"/>
      <c r="H160" s="259">
        <f>H11</f>
        <v>50</v>
      </c>
      <c r="I160" s="618">
        <f>I11</f>
        <v>50</v>
      </c>
      <c r="J160" s="259"/>
      <c r="K160" s="130">
        <f>I11</f>
        <v>50</v>
      </c>
      <c r="L160" s="260"/>
      <c r="M160" s="683" t="s">
        <v>128</v>
      </c>
      <c r="N160" s="79"/>
      <c r="O160" s="79"/>
      <c r="P160" s="79"/>
    </row>
    <row r="161" spans="1:16" ht="15.75" thickBot="1" x14ac:dyDescent="0.3">
      <c r="A161" s="154"/>
      <c r="B161" s="155" t="s">
        <v>41</v>
      </c>
      <c r="C161" s="624">
        <v>67</v>
      </c>
      <c r="D161" s="624">
        <v>67</v>
      </c>
      <c r="E161" s="155"/>
      <c r="F161" s="155"/>
      <c r="G161" s="156"/>
      <c r="H161" s="256">
        <v>67</v>
      </c>
      <c r="I161" s="608">
        <v>67</v>
      </c>
      <c r="J161" s="593"/>
      <c r="K161" s="595">
        <f>H161</f>
        <v>67</v>
      </c>
      <c r="L161" s="261">
        <v>0</v>
      </c>
      <c r="M161" s="79"/>
      <c r="N161" s="79"/>
      <c r="O161" s="79"/>
      <c r="P161" s="79" t="s">
        <v>101</v>
      </c>
    </row>
    <row r="162" spans="1:16" ht="24" thickBot="1" x14ac:dyDescent="0.4">
      <c r="A162" s="706" t="s">
        <v>6</v>
      </c>
      <c r="B162" s="707"/>
      <c r="C162" s="157">
        <f>SUM(C161,C159)+C160</f>
        <v>2416</v>
      </c>
      <c r="D162" s="403">
        <f>D159+D160+D161</f>
        <v>2419</v>
      </c>
      <c r="E162" s="158"/>
      <c r="F162" s="158"/>
      <c r="G162" s="159"/>
      <c r="H162" s="584">
        <f>SUM(H159,H161)+H160</f>
        <v>2416</v>
      </c>
      <c r="I162" s="585">
        <f>I159+I160+I161</f>
        <v>2419</v>
      </c>
      <c r="J162" s="162">
        <f>J161+J159</f>
        <v>50</v>
      </c>
      <c r="K162" s="163">
        <f>K161+K159+K160</f>
        <v>2148</v>
      </c>
      <c r="L162" s="164">
        <f>L161+L159</f>
        <v>268</v>
      </c>
      <c r="M162" t="s">
        <v>129</v>
      </c>
    </row>
    <row r="163" spans="1:16" s="1" customFormat="1" ht="15.75" thickBot="1" x14ac:dyDescent="0.3">
      <c r="A163" s="590"/>
      <c r="B163" s="590"/>
      <c r="C163" s="590" t="s">
        <v>63</v>
      </c>
      <c r="D163" s="590" t="s">
        <v>99</v>
      </c>
      <c r="E163" s="590" t="s">
        <v>98</v>
      </c>
      <c r="F163" s="590"/>
      <c r="G163" s="590"/>
      <c r="H163" s="589" t="s">
        <v>54</v>
      </c>
      <c r="I163" s="57" t="s">
        <v>170</v>
      </c>
      <c r="J163" s="590"/>
      <c r="K163" s="590"/>
      <c r="L163" s="43"/>
    </row>
    <row r="164" spans="1:16" ht="15.75" thickBot="1" x14ac:dyDescent="0.3">
      <c r="A164" s="531" t="s">
        <v>42</v>
      </c>
      <c r="B164" s="387">
        <f>C164+D164+E164</f>
        <v>26</v>
      </c>
      <c r="C164" s="50">
        <v>18</v>
      </c>
      <c r="D164" s="50">
        <v>6</v>
      </c>
      <c r="E164" s="388">
        <v>2</v>
      </c>
      <c r="J164" s="22"/>
      <c r="K164" s="2"/>
      <c r="L164" s="44"/>
    </row>
    <row r="165" spans="1:16" ht="15.75" thickBot="1" x14ac:dyDescent="0.3">
      <c r="C165" s="693" t="s">
        <v>47</v>
      </c>
      <c r="D165" s="694"/>
      <c r="E165" s="695"/>
      <c r="F165"/>
      <c r="G165" s="706" t="s">
        <v>51</v>
      </c>
      <c r="H165" s="708"/>
      <c r="I165" s="709"/>
      <c r="J165" s="22"/>
    </row>
    <row r="166" spans="1:16" s="1" customFormat="1" x14ac:dyDescent="0.25">
      <c r="A166"/>
      <c r="B166"/>
      <c r="C166" s="65">
        <f>C168+E168+D168</f>
        <v>353</v>
      </c>
      <c r="D166" s="59"/>
      <c r="E166" s="59"/>
      <c r="F166"/>
      <c r="G166" s="376"/>
      <c r="H166" s="380" t="s">
        <v>45</v>
      </c>
      <c r="I166" s="382"/>
      <c r="J166" s="22"/>
      <c r="L166" s="41"/>
    </row>
    <row r="167" spans="1:16" x14ac:dyDescent="0.25">
      <c r="C167" s="691" t="s">
        <v>126</v>
      </c>
      <c r="D167" s="692"/>
      <c r="E167" s="193" t="s">
        <v>45</v>
      </c>
      <c r="F167"/>
      <c r="G167" s="377" t="s">
        <v>46</v>
      </c>
      <c r="H167" s="381">
        <f>G168+I168</f>
        <v>796</v>
      </c>
      <c r="I167" s="383" t="s">
        <v>48</v>
      </c>
      <c r="J167" s="22"/>
      <c r="K167" s="190"/>
    </row>
    <row r="168" spans="1:16" x14ac:dyDescent="0.25">
      <c r="B168" s="190" t="s">
        <v>54</v>
      </c>
      <c r="C168" s="60"/>
      <c r="D168" s="61">
        <f>J7+J9</f>
        <v>50</v>
      </c>
      <c r="E168" s="61">
        <f>J54+J79+J52+J56+J71</f>
        <v>303</v>
      </c>
      <c r="F168" s="169" t="s">
        <v>54</v>
      </c>
      <c r="G168" s="378">
        <f>J152+J84+K138+J129+J127+J124+J122+K93+K143</f>
        <v>790</v>
      </c>
      <c r="H168" s="384"/>
      <c r="I168" s="384">
        <f>L138+L93+L143</f>
        <v>6</v>
      </c>
      <c r="J168" s="22"/>
      <c r="K168" s="190"/>
    </row>
    <row r="169" spans="1:16" ht="15.75" thickBot="1" x14ac:dyDescent="0.3">
      <c r="B169" s="267" t="s">
        <v>55</v>
      </c>
      <c r="C169" s="73" t="e">
        <f>#REF!+#REF!</f>
        <v>#REF!</v>
      </c>
      <c r="D169" s="49">
        <f>J7+J9+M7+M9</f>
        <v>50</v>
      </c>
      <c r="E169" s="62">
        <f>K52+M52+K54+M54+K56+M56+K71+M71+K79+M79</f>
        <v>306</v>
      </c>
      <c r="F169" s="267" t="s">
        <v>55</v>
      </c>
      <c r="G169" s="541">
        <f>M152+J152+J84+J93+M122+J124+K143+K138+J129+J127+M124+J122+M93+M143+M129+M127+M139+M84</f>
        <v>790</v>
      </c>
      <c r="H169" s="389"/>
      <c r="I169" s="385"/>
      <c r="J169" s="22"/>
    </row>
    <row r="170" spans="1:16" ht="15.75" thickBot="1" x14ac:dyDescent="0.3"/>
    <row r="171" spans="1:16" ht="15.75" thickBot="1" x14ac:dyDescent="0.3">
      <c r="C171" s="693" t="s">
        <v>162</v>
      </c>
      <c r="D171" s="694"/>
      <c r="E171" s="695"/>
      <c r="G171" s="696" t="s">
        <v>50</v>
      </c>
      <c r="H171" s="697"/>
      <c r="I171" s="698"/>
    </row>
    <row r="172" spans="1:16" x14ac:dyDescent="0.25">
      <c r="C172" s="685">
        <f>C174+E174</f>
        <v>468</v>
      </c>
      <c r="D172" s="686"/>
      <c r="E172" s="687"/>
      <c r="F172" s="63"/>
      <c r="G172" s="176"/>
      <c r="H172" s="177">
        <f>G174+I174</f>
        <v>506</v>
      </c>
      <c r="I172" s="178"/>
      <c r="J172" s="80"/>
    </row>
    <row r="173" spans="1:16" s="1" customFormat="1" x14ac:dyDescent="0.25">
      <c r="A173"/>
      <c r="B173"/>
      <c r="C173" s="192" t="s">
        <v>46</v>
      </c>
      <c r="D173" s="533"/>
      <c r="E173" s="193" t="s">
        <v>48</v>
      </c>
      <c r="G173" s="192" t="s">
        <v>46</v>
      </c>
      <c r="H173" s="181"/>
      <c r="I173" s="64" t="s">
        <v>48</v>
      </c>
      <c r="J173" s="2"/>
      <c r="L173" s="41"/>
      <c r="M173"/>
      <c r="N173"/>
      <c r="O173"/>
    </row>
    <row r="174" spans="1:16" s="1" customFormat="1" x14ac:dyDescent="0.25">
      <c r="A174"/>
      <c r="B174" s="190" t="s">
        <v>54</v>
      </c>
      <c r="C174" s="538">
        <f>K99+K96+J117+K63</f>
        <v>278</v>
      </c>
      <c r="D174" s="534"/>
      <c r="E174" s="179">
        <f>L99+L96+L119+L63</f>
        <v>190</v>
      </c>
      <c r="F174" s="269" t="s">
        <v>54</v>
      </c>
      <c r="G174" s="294">
        <f>J14+J19+K24+J73+J77</f>
        <v>463</v>
      </c>
      <c r="H174" s="175"/>
      <c r="I174" s="179">
        <f>L24</f>
        <v>43</v>
      </c>
      <c r="L174" s="41"/>
      <c r="M174"/>
      <c r="N174"/>
      <c r="O174"/>
    </row>
    <row r="175" spans="1:16" s="1" customFormat="1" ht="15.75" thickBot="1" x14ac:dyDescent="0.3">
      <c r="A175"/>
      <c r="B175" s="267" t="s">
        <v>55</v>
      </c>
      <c r="C175" s="542">
        <f>K63+M63+K96+M96+K117+M117+M99+K99</f>
        <v>278</v>
      </c>
      <c r="D175" s="539"/>
      <c r="E175" s="49">
        <f>L63+L96+L99+L119</f>
        <v>190</v>
      </c>
      <c r="F175" s="267" t="s">
        <v>55</v>
      </c>
      <c r="G175" s="543">
        <f>J14+J19+K24+J77+J73+M14+M19+M24+M77+M74</f>
        <v>463</v>
      </c>
      <c r="H175" s="397">
        <f>G175+I174</f>
        <v>506</v>
      </c>
      <c r="I175" s="180"/>
      <c r="L175" s="41"/>
      <c r="M175"/>
      <c r="N175"/>
      <c r="O175"/>
    </row>
    <row r="176" spans="1:16" s="1" customFormat="1" x14ac:dyDescent="0.25">
      <c r="A176"/>
      <c r="B176"/>
      <c r="C176" s="82"/>
      <c r="D176" s="82"/>
      <c r="E176" s="83"/>
      <c r="F176" s="81"/>
      <c r="G176" s="83"/>
      <c r="H176" s="170"/>
      <c r="I176" s="170"/>
      <c r="L176" s="41"/>
      <c r="M176"/>
      <c r="N176"/>
      <c r="O176"/>
    </row>
    <row r="177" spans="1:15" s="1" customFormat="1" ht="15.75" thickBot="1" x14ac:dyDescent="0.3">
      <c r="A177"/>
      <c r="B177"/>
      <c r="C177"/>
      <c r="D177"/>
      <c r="F177" s="63"/>
      <c r="G177" s="699"/>
      <c r="H177" s="699"/>
      <c r="I177" s="699"/>
      <c r="J177" s="2"/>
      <c r="L177" s="41"/>
      <c r="M177"/>
      <c r="N177"/>
      <c r="O177"/>
    </row>
    <row r="178" spans="1:15" s="1" customFormat="1" ht="15.75" thickBot="1" x14ac:dyDescent="0.3">
      <c r="A178"/>
      <c r="B178"/>
      <c r="C178" s="693" t="s">
        <v>49</v>
      </c>
      <c r="D178" s="694"/>
      <c r="E178" s="695"/>
      <c r="F178" s="63"/>
      <c r="G178" s="590"/>
      <c r="H178" s="171"/>
      <c r="I178" s="57"/>
      <c r="J178" s="80"/>
      <c r="L178" s="41"/>
      <c r="M178"/>
      <c r="N178"/>
      <c r="O178"/>
    </row>
    <row r="179" spans="1:15" s="1" customFormat="1" x14ac:dyDescent="0.25">
      <c r="A179"/>
      <c r="B179"/>
      <c r="C179" s="685">
        <f>C181+E181</f>
        <v>226</v>
      </c>
      <c r="D179" s="686"/>
      <c r="E179" s="687"/>
      <c r="G179" s="171"/>
      <c r="H179" s="373"/>
      <c r="I179" s="373"/>
      <c r="J179" s="74" t="s">
        <v>55</v>
      </c>
      <c r="L179" s="41"/>
      <c r="M179"/>
      <c r="N179"/>
      <c r="O179"/>
    </row>
    <row r="180" spans="1:15" s="1" customFormat="1" x14ac:dyDescent="0.25">
      <c r="A180"/>
      <c r="B180"/>
      <c r="C180" s="192" t="s">
        <v>46</v>
      </c>
      <c r="D180" s="533"/>
      <c r="E180" s="193" t="s">
        <v>48</v>
      </c>
      <c r="F180" s="269"/>
      <c r="G180" s="374"/>
      <c r="H180" s="374"/>
      <c r="I180" s="374"/>
      <c r="J180" s="2"/>
      <c r="L180" s="41"/>
      <c r="M180"/>
      <c r="N180"/>
      <c r="O180"/>
    </row>
    <row r="181" spans="1:15" s="1" customFormat="1" x14ac:dyDescent="0.25">
      <c r="A181"/>
      <c r="B181" s="269" t="s">
        <v>54</v>
      </c>
      <c r="C181" s="535">
        <f>K39</f>
        <v>197</v>
      </c>
      <c r="D181" s="534"/>
      <c r="E181" s="179">
        <f>L39</f>
        <v>29</v>
      </c>
      <c r="F181" s="269"/>
      <c r="G181" s="374"/>
      <c r="H181" s="375"/>
      <c r="I181" s="168"/>
      <c r="J181" s="80"/>
      <c r="L181" s="41"/>
      <c r="M181"/>
      <c r="N181"/>
      <c r="O181"/>
    </row>
    <row r="182" spans="1:15" s="1" customFormat="1" ht="15.75" thickBot="1" x14ac:dyDescent="0.3">
      <c r="A182"/>
      <c r="B182" s="267" t="s">
        <v>55</v>
      </c>
      <c r="C182" s="536">
        <f>K39+M39</f>
        <v>197</v>
      </c>
      <c r="D182" s="537"/>
      <c r="E182" s="180"/>
      <c r="G182" s="46"/>
      <c r="H182" s="33" t="s">
        <v>64</v>
      </c>
      <c r="I182" s="55"/>
      <c r="J182" s="2"/>
      <c r="L182" s="41"/>
      <c r="M182"/>
      <c r="N182"/>
      <c r="O182"/>
    </row>
    <row r="183" spans="1:15" s="1" customFormat="1" ht="15.75" thickBot="1" x14ac:dyDescent="0.3">
      <c r="A183"/>
      <c r="B183" s="170"/>
      <c r="C183" s="688"/>
      <c r="D183" s="688"/>
      <c r="E183" s="688"/>
      <c r="G183" s="107" t="s">
        <v>61</v>
      </c>
      <c r="H183" s="108" t="s">
        <v>54</v>
      </c>
      <c r="I183" s="182" t="s">
        <v>55</v>
      </c>
      <c r="J183" s="188" t="s">
        <v>79</v>
      </c>
      <c r="L183" s="41"/>
      <c r="M183"/>
      <c r="N183"/>
      <c r="O183"/>
    </row>
    <row r="184" spans="1:15" s="1" customFormat="1" ht="15.75" thickBot="1" x14ac:dyDescent="0.3">
      <c r="A184"/>
      <c r="B184" s="170"/>
      <c r="C184" s="35"/>
      <c r="D184" s="171"/>
      <c r="E184" s="57"/>
      <c r="G184" s="105" t="s">
        <v>44</v>
      </c>
      <c r="H184" s="106"/>
      <c r="I184" s="106"/>
      <c r="J184" s="187">
        <f>D168</f>
        <v>50</v>
      </c>
      <c r="K184" s="185">
        <f>I184+J184</f>
        <v>50</v>
      </c>
      <c r="L184" s="41"/>
      <c r="M184"/>
      <c r="N184"/>
      <c r="O184"/>
    </row>
    <row r="185" spans="1:15" s="1" customFormat="1" x14ac:dyDescent="0.25">
      <c r="A185"/>
      <c r="B185" s="170"/>
      <c r="C185" s="171"/>
      <c r="D185" s="171"/>
      <c r="E185" s="171"/>
      <c r="G185" s="85" t="s">
        <v>63</v>
      </c>
      <c r="H185" s="88">
        <f>E168+C174+C181+G168+G174</f>
        <v>2031</v>
      </c>
      <c r="I185" s="183">
        <f>E169+C175+C182+G169+G175</f>
        <v>2034</v>
      </c>
      <c r="J185" s="186"/>
      <c r="L185" s="41"/>
      <c r="M185"/>
      <c r="N185"/>
      <c r="O185"/>
    </row>
    <row r="186" spans="1:15" s="1" customFormat="1" x14ac:dyDescent="0.25">
      <c r="A186"/>
      <c r="B186" s="83"/>
      <c r="C186" s="172"/>
      <c r="D186" s="172"/>
      <c r="E186" s="83"/>
      <c r="G186" s="85" t="s">
        <v>62</v>
      </c>
      <c r="H186" s="88">
        <f>E174+E181+I174+I168</f>
        <v>268</v>
      </c>
      <c r="I186" s="183">
        <f>E181+E174+I174+I168</f>
        <v>268</v>
      </c>
      <c r="J186" s="186"/>
      <c r="L186" s="41"/>
      <c r="M186"/>
      <c r="N186"/>
      <c r="O186"/>
    </row>
    <row r="187" spans="1:15" s="1" customFormat="1" ht="15.75" thickBot="1" x14ac:dyDescent="0.3">
      <c r="A187"/>
      <c r="B187" s="168"/>
      <c r="C187" s="168"/>
      <c r="D187" s="173"/>
      <c r="E187" s="168"/>
      <c r="G187" s="86" t="s">
        <v>45</v>
      </c>
      <c r="H187" s="89">
        <f>H186+H185</f>
        <v>2299</v>
      </c>
      <c r="I187" s="184">
        <f>I186+I185</f>
        <v>2302</v>
      </c>
      <c r="J187" s="189"/>
      <c r="L187" s="41"/>
      <c r="M187"/>
      <c r="N187"/>
      <c r="O187"/>
    </row>
    <row r="188" spans="1:15" ht="15.75" thickBot="1" x14ac:dyDescent="0.3">
      <c r="G188" s="84" t="s">
        <v>6</v>
      </c>
      <c r="H188" s="87">
        <f>H187+H184</f>
        <v>2299</v>
      </c>
      <c r="I188" s="270">
        <f>I187+I184</f>
        <v>2302</v>
      </c>
      <c r="J188" s="188">
        <f>J184</f>
        <v>50</v>
      </c>
    </row>
    <row r="189" spans="1:15" ht="15.75" thickBot="1" x14ac:dyDescent="0.3">
      <c r="I189" s="689">
        <f>SUM(I188:J188)</f>
        <v>2352</v>
      </c>
      <c r="J189" s="690"/>
    </row>
    <row r="190" spans="1:15" ht="15.75" thickBot="1" x14ac:dyDescent="0.3">
      <c r="G190" s="46" t="s">
        <v>80</v>
      </c>
      <c r="H190" s="50">
        <f>H161</f>
        <v>67</v>
      </c>
      <c r="I190" s="80">
        <f>I161</f>
        <v>67</v>
      </c>
    </row>
    <row r="191" spans="1:15" ht="15.75" thickBot="1" x14ac:dyDescent="0.3">
      <c r="J191" s="271">
        <f>H190+I189</f>
        <v>2419</v>
      </c>
    </row>
    <row r="192" spans="1:15" x14ac:dyDescent="0.25">
      <c r="G192" s="46" t="s">
        <v>42</v>
      </c>
      <c r="H192" s="50">
        <f>B164</f>
        <v>26</v>
      </c>
    </row>
    <row r="193" spans="10:10" x14ac:dyDescent="0.25">
      <c r="J193" s="47">
        <f>H192+J191</f>
        <v>2445</v>
      </c>
    </row>
  </sheetData>
  <mergeCells count="131">
    <mergeCell ref="C172:E172"/>
    <mergeCell ref="G177:I177"/>
    <mergeCell ref="C178:E178"/>
    <mergeCell ref="C179:E179"/>
    <mergeCell ref="C183:E183"/>
    <mergeCell ref="I189:J189"/>
    <mergeCell ref="A162:B162"/>
    <mergeCell ref="C165:E165"/>
    <mergeCell ref="G165:I165"/>
    <mergeCell ref="C167:D167"/>
    <mergeCell ref="C171:E171"/>
    <mergeCell ref="G171:I171"/>
    <mergeCell ref="J152:J155"/>
    <mergeCell ref="K152:K155"/>
    <mergeCell ref="L152:L155"/>
    <mergeCell ref="A156:B156"/>
    <mergeCell ref="K157:L157"/>
    <mergeCell ref="H158:I158"/>
    <mergeCell ref="A142:L142"/>
    <mergeCell ref="J143:J150"/>
    <mergeCell ref="K143:K150"/>
    <mergeCell ref="L143:L150"/>
    <mergeCell ref="A147:A148"/>
    <mergeCell ref="A151:L151"/>
    <mergeCell ref="J129:J136"/>
    <mergeCell ref="K129:K136"/>
    <mergeCell ref="L129:L136"/>
    <mergeCell ref="A137:L137"/>
    <mergeCell ref="J138:J141"/>
    <mergeCell ref="K138:K141"/>
    <mergeCell ref="L138:L141"/>
    <mergeCell ref="A139:A140"/>
    <mergeCell ref="A123:L123"/>
    <mergeCell ref="J124:J125"/>
    <mergeCell ref="K124:K125"/>
    <mergeCell ref="L124:L125"/>
    <mergeCell ref="A126:L126"/>
    <mergeCell ref="A128:L128"/>
    <mergeCell ref="A116:L116"/>
    <mergeCell ref="A118:L118"/>
    <mergeCell ref="J119:J120"/>
    <mergeCell ref="K119:K120"/>
    <mergeCell ref="L119:L120"/>
    <mergeCell ref="A121:L121"/>
    <mergeCell ref="A98:L98"/>
    <mergeCell ref="J99:J115"/>
    <mergeCell ref="K99:K115"/>
    <mergeCell ref="L99:L115"/>
    <mergeCell ref="A102:A103"/>
    <mergeCell ref="A104:A105"/>
    <mergeCell ref="A106:A107"/>
    <mergeCell ref="A108:A109"/>
    <mergeCell ref="A110:A111"/>
    <mergeCell ref="A92:L92"/>
    <mergeCell ref="J93:J94"/>
    <mergeCell ref="K93:K94"/>
    <mergeCell ref="L93:L94"/>
    <mergeCell ref="A95:L95"/>
    <mergeCell ref="A96:A97"/>
    <mergeCell ref="J96:J97"/>
    <mergeCell ref="K96:K97"/>
    <mergeCell ref="L96:L97"/>
    <mergeCell ref="A78:L78"/>
    <mergeCell ref="J79:J82"/>
    <mergeCell ref="K79:K82"/>
    <mergeCell ref="L79:L82"/>
    <mergeCell ref="A83:L83"/>
    <mergeCell ref="J84:J91"/>
    <mergeCell ref="K84:K91"/>
    <mergeCell ref="L84:L91"/>
    <mergeCell ref="A70:L70"/>
    <mergeCell ref="A72:L72"/>
    <mergeCell ref="J73:J75"/>
    <mergeCell ref="K73:K75"/>
    <mergeCell ref="L73:L75"/>
    <mergeCell ref="A76:L76"/>
    <mergeCell ref="A38:L38"/>
    <mergeCell ref="J39:J50"/>
    <mergeCell ref="K39:K50"/>
    <mergeCell ref="L39:L50"/>
    <mergeCell ref="A41:A42"/>
    <mergeCell ref="A43:A44"/>
    <mergeCell ref="A47:A48"/>
    <mergeCell ref="A62:L62"/>
    <mergeCell ref="A63:A64"/>
    <mergeCell ref="J63:J69"/>
    <mergeCell ref="K63:K69"/>
    <mergeCell ref="L63:L69"/>
    <mergeCell ref="A65:A66"/>
    <mergeCell ref="A49:A50"/>
    <mergeCell ref="A51:L51"/>
    <mergeCell ref="A53:L53"/>
    <mergeCell ref="A55:L55"/>
    <mergeCell ref="J56:J61"/>
    <mergeCell ref="K56:K61"/>
    <mergeCell ref="L56:L61"/>
    <mergeCell ref="A18:L18"/>
    <mergeCell ref="J19:J22"/>
    <mergeCell ref="K19:K22"/>
    <mergeCell ref="L19:L22"/>
    <mergeCell ref="A23:L23"/>
    <mergeCell ref="A24:A25"/>
    <mergeCell ref="J24:J37"/>
    <mergeCell ref="K24:K37"/>
    <mergeCell ref="L24:L37"/>
    <mergeCell ref="A30:A31"/>
    <mergeCell ref="A32:A33"/>
    <mergeCell ref="A34:A35"/>
    <mergeCell ref="A36:A37"/>
    <mergeCell ref="A11:B11"/>
    <mergeCell ref="A12:L12"/>
    <mergeCell ref="A13:L13"/>
    <mergeCell ref="J14:J17"/>
    <mergeCell ref="K14:K17"/>
    <mergeCell ref="L14:L17"/>
    <mergeCell ref="N4:P4"/>
    <mergeCell ref="R4:S4"/>
    <mergeCell ref="A5:L5"/>
    <mergeCell ref="A6:L6"/>
    <mergeCell ref="A8:L8"/>
    <mergeCell ref="J9:J10"/>
    <mergeCell ref="K9:K10"/>
    <mergeCell ref="A1:L1"/>
    <mergeCell ref="A3:A4"/>
    <mergeCell ref="B3:B4"/>
    <mergeCell ref="C3:D3"/>
    <mergeCell ref="E3:E4"/>
    <mergeCell ref="F3:F4"/>
    <mergeCell ref="G3:G4"/>
    <mergeCell ref="H3:I3"/>
    <mergeCell ref="J3:L3"/>
  </mergeCells>
  <pageMargins left="0.9055118110236221" right="0.31496062992125984" top="0.35433070866141736" bottom="0.55118110236220474" header="0.31496062992125984" footer="0.31496062992125984"/>
  <pageSetup paperSize="9" scale="65" fitToHeight="0" orientation="portrait" r:id="rId1"/>
  <rowBreaks count="2" manualBreakCount="2">
    <brk id="77" max="12" man="1"/>
    <brk id="150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 кв </vt:lpstr>
      <vt:lpstr>2 кв (2)</vt:lpstr>
      <vt:lpstr>3 кв (2)</vt:lpstr>
      <vt:lpstr>1 кв</vt:lpstr>
      <vt:lpstr>2 кв </vt:lpstr>
      <vt:lpstr>'1 кв'!Область_печати</vt:lpstr>
      <vt:lpstr>'1 кв '!Область_печати</vt:lpstr>
      <vt:lpstr>'2 кв '!Область_печати</vt:lpstr>
      <vt:lpstr>'2 кв (2)'!Область_печати</vt:lpstr>
      <vt:lpstr>'3 кв (2)'!Область_печати</vt:lpstr>
    </vt:vector>
  </TitlesOfParts>
  <Company>ГБОУ СПО ГТМАУ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Ирэна</dc:creator>
  <cp:lastModifiedBy>admin</cp:lastModifiedBy>
  <cp:lastPrinted>2026-03-31T08:00:13Z</cp:lastPrinted>
  <dcterms:created xsi:type="dcterms:W3CDTF">2016-09-13T13:52:43Z</dcterms:created>
  <dcterms:modified xsi:type="dcterms:W3CDTF">2026-05-06T11:54:45Z</dcterms:modified>
</cp:coreProperties>
</file>